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 01 - Oprava mostu v km..." sheetId="2" r:id="rId2"/>
    <sheet name="VRN - Vedlejší rozpočtové..." sheetId="3" r:id="rId3"/>
    <sheet name="Pokyny pro vyplnění" sheetId="4" r:id="rId4"/>
  </sheets>
  <definedNames>
    <definedName name="_xlnm.Print_Area" localSheetId="0">'Rekapitulace stavby'!$D$4:$AO$36,'Rekapitulace stavby'!$C$42:$AQ$57</definedName>
    <definedName name="_xlnm.Print_Titles" localSheetId="0">'Rekapitulace stavby'!$52:$52</definedName>
    <definedName name="_xlnm._FilterDatabase" localSheetId="1" hidden="1">'SO 01 - Oprava mostu v km...'!$C$87:$K$359</definedName>
    <definedName name="_xlnm.Print_Area" localSheetId="1">'SO 01 - Oprava mostu v km...'!$C$4:$J$39,'SO 01 - Oprava mostu v km...'!$C$45:$J$69,'SO 01 - Oprava mostu v km...'!$C$75:$K$359</definedName>
    <definedName name="_xlnm.Print_Titles" localSheetId="1">'SO 01 - Oprava mostu v km...'!$87:$87</definedName>
    <definedName name="_xlnm._FilterDatabase" localSheetId="2" hidden="1">'VRN - Vedlejší rozpočtové...'!$C$84:$K$124</definedName>
    <definedName name="_xlnm.Print_Area" localSheetId="2">'VRN - Vedlejší rozpočtové...'!$C$4:$J$39,'VRN - Vedlejší rozpočtové...'!$C$45:$J$66,'VRN - Vedlejší rozpočtové...'!$C$72:$K$124</definedName>
    <definedName name="_xlnm.Print_Titles" localSheetId="2">'VRN - Vedlejší rozpočtové...'!$84:$84</definedName>
    <definedName name="_xlnm.Print_Area" localSheetId="3">'Pokyny pro vyplnění'!$B$2:$K$71,'Pokyny pro vyplnění'!$B$74:$K$118,'Pokyny pro vyplnění'!$B$121:$K$161,'Pokyny pro vyplnění'!$B$164:$K$218</definedName>
  </definedNames>
  <calcPr/>
</workbook>
</file>

<file path=xl/calcChain.xml><?xml version="1.0" encoding="utf-8"?>
<calcChain xmlns="http://schemas.openxmlformats.org/spreadsheetml/2006/main">
  <c i="3" l="1" r="J37"/>
  <c r="J36"/>
  <c i="1" r="AY56"/>
  <c i="3" r="J35"/>
  <c i="1" r="AX56"/>
  <c i="3" r="BI122"/>
  <c r="BH122"/>
  <c r="BG122"/>
  <c r="BF122"/>
  <c r="T122"/>
  <c r="T121"/>
  <c r="R122"/>
  <c r="R121"/>
  <c r="P122"/>
  <c r="P121"/>
  <c r="BI118"/>
  <c r="BH118"/>
  <c r="BG118"/>
  <c r="BF118"/>
  <c r="T118"/>
  <c r="T117"/>
  <c r="R118"/>
  <c r="R117"/>
  <c r="P118"/>
  <c r="P117"/>
  <c r="BI114"/>
  <c r="BH114"/>
  <c r="BG114"/>
  <c r="BF114"/>
  <c r="T114"/>
  <c r="R114"/>
  <c r="P114"/>
  <c r="BI111"/>
  <c r="BH111"/>
  <c r="BG111"/>
  <c r="BF111"/>
  <c r="T111"/>
  <c r="R111"/>
  <c r="P111"/>
  <c r="BI107"/>
  <c r="BH107"/>
  <c r="BG107"/>
  <c r="BF107"/>
  <c r="T107"/>
  <c r="R107"/>
  <c r="P107"/>
  <c r="BI104"/>
  <c r="BH104"/>
  <c r="BG104"/>
  <c r="BF104"/>
  <c r="T104"/>
  <c r="R104"/>
  <c r="P104"/>
  <c r="BI101"/>
  <c r="BH101"/>
  <c r="BG101"/>
  <c r="BF101"/>
  <c r="T101"/>
  <c r="R101"/>
  <c r="P101"/>
  <c r="BI97"/>
  <c r="BH97"/>
  <c r="BG97"/>
  <c r="BF97"/>
  <c r="T97"/>
  <c r="R97"/>
  <c r="P97"/>
  <c r="BI93"/>
  <c r="BH93"/>
  <c r="BG93"/>
  <c r="BF93"/>
  <c r="T93"/>
  <c r="R93"/>
  <c r="P93"/>
  <c r="BI88"/>
  <c r="BH88"/>
  <c r="BG88"/>
  <c r="BF88"/>
  <c r="T88"/>
  <c r="R88"/>
  <c r="P88"/>
  <c r="F79"/>
  <c r="E77"/>
  <c r="F52"/>
  <c r="E50"/>
  <c r="J24"/>
  <c r="E24"/>
  <c r="J55"/>
  <c r="J23"/>
  <c r="J21"/>
  <c r="E21"/>
  <c r="J54"/>
  <c r="J20"/>
  <c r="J18"/>
  <c r="E18"/>
  <c r="F82"/>
  <c r="J17"/>
  <c r="J15"/>
  <c r="E15"/>
  <c r="F81"/>
  <c r="J14"/>
  <c r="J12"/>
  <c r="J79"/>
  <c r="E7"/>
  <c r="E48"/>
  <c i="2" r="J37"/>
  <c r="J36"/>
  <c i="1" r="AY55"/>
  <c i="2" r="J35"/>
  <c i="1" r="AX55"/>
  <c i="2" r="BI357"/>
  <c r="BH357"/>
  <c r="BG357"/>
  <c r="BF357"/>
  <c r="T357"/>
  <c r="T356"/>
  <c r="R357"/>
  <c r="R356"/>
  <c r="P357"/>
  <c r="P356"/>
  <c r="BI352"/>
  <c r="BH352"/>
  <c r="BG352"/>
  <c r="BF352"/>
  <c r="T352"/>
  <c r="R352"/>
  <c r="P352"/>
  <c r="BI349"/>
  <c r="BH349"/>
  <c r="BG349"/>
  <c r="BF349"/>
  <c r="T349"/>
  <c r="R349"/>
  <c r="P349"/>
  <c r="BI345"/>
  <c r="BH345"/>
  <c r="BG345"/>
  <c r="BF345"/>
  <c r="T345"/>
  <c r="R345"/>
  <c r="P345"/>
  <c r="BI342"/>
  <c r="BH342"/>
  <c r="BG342"/>
  <c r="BF342"/>
  <c r="T342"/>
  <c r="R342"/>
  <c r="P342"/>
  <c r="BI339"/>
  <c r="BH339"/>
  <c r="BG339"/>
  <c r="BF339"/>
  <c r="T339"/>
  <c r="R339"/>
  <c r="P339"/>
  <c r="BI336"/>
  <c r="BH336"/>
  <c r="BG336"/>
  <c r="BF336"/>
  <c r="T336"/>
  <c r="R336"/>
  <c r="P336"/>
  <c r="BI330"/>
  <c r="BH330"/>
  <c r="BG330"/>
  <c r="BF330"/>
  <c r="T330"/>
  <c r="R330"/>
  <c r="P330"/>
  <c r="BI326"/>
  <c r="BH326"/>
  <c r="BG326"/>
  <c r="BF326"/>
  <c r="T326"/>
  <c r="R326"/>
  <c r="P326"/>
  <c r="BI322"/>
  <c r="BH322"/>
  <c r="BG322"/>
  <c r="BF322"/>
  <c r="T322"/>
  <c r="R322"/>
  <c r="P322"/>
  <c r="BI318"/>
  <c r="BH318"/>
  <c r="BG318"/>
  <c r="BF318"/>
  <c r="T318"/>
  <c r="R318"/>
  <c r="P318"/>
  <c r="BI314"/>
  <c r="BH314"/>
  <c r="BG314"/>
  <c r="BF314"/>
  <c r="T314"/>
  <c r="R314"/>
  <c r="P314"/>
  <c r="BI310"/>
  <c r="BH310"/>
  <c r="BG310"/>
  <c r="BF310"/>
  <c r="T310"/>
  <c r="R310"/>
  <c r="P310"/>
  <c r="BI306"/>
  <c r="BH306"/>
  <c r="BG306"/>
  <c r="BF306"/>
  <c r="T306"/>
  <c r="R306"/>
  <c r="P306"/>
  <c r="BI302"/>
  <c r="BH302"/>
  <c r="BG302"/>
  <c r="BF302"/>
  <c r="T302"/>
  <c r="R302"/>
  <c r="P302"/>
  <c r="BI298"/>
  <c r="BH298"/>
  <c r="BG298"/>
  <c r="BF298"/>
  <c r="T298"/>
  <c r="R298"/>
  <c r="P298"/>
  <c r="BI291"/>
  <c r="BH291"/>
  <c r="BG291"/>
  <c r="BF291"/>
  <c r="T291"/>
  <c r="R291"/>
  <c r="P291"/>
  <c r="BI284"/>
  <c r="BH284"/>
  <c r="BG284"/>
  <c r="BF284"/>
  <c r="T284"/>
  <c r="R284"/>
  <c r="P284"/>
  <c r="BI280"/>
  <c r="BH280"/>
  <c r="BG280"/>
  <c r="BF280"/>
  <c r="T280"/>
  <c r="R280"/>
  <c r="P280"/>
  <c r="BI271"/>
  <c r="BH271"/>
  <c r="BG271"/>
  <c r="BF271"/>
  <c r="T271"/>
  <c r="R271"/>
  <c r="P271"/>
  <c r="BI268"/>
  <c r="BH268"/>
  <c r="BG268"/>
  <c r="BF268"/>
  <c r="T268"/>
  <c r="R268"/>
  <c r="P268"/>
  <c r="BI265"/>
  <c r="BH265"/>
  <c r="BG265"/>
  <c r="BF265"/>
  <c r="T265"/>
  <c r="R265"/>
  <c r="P265"/>
  <c r="BI260"/>
  <c r="BH260"/>
  <c r="BG260"/>
  <c r="BF260"/>
  <c r="T260"/>
  <c r="R260"/>
  <c r="P260"/>
  <c r="BI256"/>
  <c r="BH256"/>
  <c r="BG256"/>
  <c r="BF256"/>
  <c r="T256"/>
  <c r="R256"/>
  <c r="P256"/>
  <c r="BI252"/>
  <c r="BH252"/>
  <c r="BG252"/>
  <c r="BF252"/>
  <c r="T252"/>
  <c r="R252"/>
  <c r="P252"/>
  <c r="BI245"/>
  <c r="BH245"/>
  <c r="BG245"/>
  <c r="BF245"/>
  <c r="T245"/>
  <c r="R245"/>
  <c r="P245"/>
  <c r="BI242"/>
  <c r="BH242"/>
  <c r="BG242"/>
  <c r="BF242"/>
  <c r="T242"/>
  <c r="R242"/>
  <c r="P242"/>
  <c r="BI237"/>
  <c r="BH237"/>
  <c r="BG237"/>
  <c r="BF237"/>
  <c r="T237"/>
  <c r="R237"/>
  <c r="P237"/>
  <c r="BI232"/>
  <c r="BH232"/>
  <c r="BG232"/>
  <c r="BF232"/>
  <c r="T232"/>
  <c r="R232"/>
  <c r="P232"/>
  <c r="BI227"/>
  <c r="BH227"/>
  <c r="BG227"/>
  <c r="BF227"/>
  <c r="T227"/>
  <c r="R227"/>
  <c r="P227"/>
  <c r="BI224"/>
  <c r="BH224"/>
  <c r="BG224"/>
  <c r="BF224"/>
  <c r="T224"/>
  <c r="R224"/>
  <c r="P224"/>
  <c r="BI220"/>
  <c r="BH220"/>
  <c r="BG220"/>
  <c r="BF220"/>
  <c r="T220"/>
  <c r="R220"/>
  <c r="P220"/>
  <c r="BI212"/>
  <c r="BH212"/>
  <c r="BG212"/>
  <c r="BF212"/>
  <c r="T212"/>
  <c r="R212"/>
  <c r="P212"/>
  <c r="BI204"/>
  <c r="BH204"/>
  <c r="BG204"/>
  <c r="BF204"/>
  <c r="T204"/>
  <c r="R204"/>
  <c r="P204"/>
  <c r="BI200"/>
  <c r="BH200"/>
  <c r="BG200"/>
  <c r="BF200"/>
  <c r="T200"/>
  <c r="R200"/>
  <c r="P200"/>
  <c r="BI194"/>
  <c r="BH194"/>
  <c r="BG194"/>
  <c r="BF194"/>
  <c r="T194"/>
  <c r="R194"/>
  <c r="P194"/>
  <c r="BI190"/>
  <c r="BH190"/>
  <c r="BG190"/>
  <c r="BF190"/>
  <c r="T190"/>
  <c r="R190"/>
  <c r="P190"/>
  <c r="BI187"/>
  <c r="BH187"/>
  <c r="BG187"/>
  <c r="BF187"/>
  <c r="T187"/>
  <c r="R187"/>
  <c r="P187"/>
  <c r="BI183"/>
  <c r="BH183"/>
  <c r="BG183"/>
  <c r="BF183"/>
  <c r="T183"/>
  <c r="R183"/>
  <c r="P183"/>
  <c r="BI180"/>
  <c r="BH180"/>
  <c r="BG180"/>
  <c r="BF180"/>
  <c r="T180"/>
  <c r="R180"/>
  <c r="P180"/>
  <c r="BI176"/>
  <c r="BH176"/>
  <c r="BG176"/>
  <c r="BF176"/>
  <c r="T176"/>
  <c r="R176"/>
  <c r="P176"/>
  <c r="BI172"/>
  <c r="BH172"/>
  <c r="BG172"/>
  <c r="BF172"/>
  <c r="T172"/>
  <c r="R172"/>
  <c r="P172"/>
  <c r="BI169"/>
  <c r="BH169"/>
  <c r="BG169"/>
  <c r="BF169"/>
  <c r="T169"/>
  <c r="R169"/>
  <c r="P169"/>
  <c r="BI162"/>
  <c r="BH162"/>
  <c r="BG162"/>
  <c r="BF162"/>
  <c r="T162"/>
  <c r="R162"/>
  <c r="P162"/>
  <c r="BI158"/>
  <c r="BH158"/>
  <c r="BG158"/>
  <c r="BF158"/>
  <c r="T158"/>
  <c r="R158"/>
  <c r="P158"/>
  <c r="BI154"/>
  <c r="BH154"/>
  <c r="BG154"/>
  <c r="BF154"/>
  <c r="T154"/>
  <c r="R154"/>
  <c r="P154"/>
  <c r="BI150"/>
  <c r="BH150"/>
  <c r="BG150"/>
  <c r="BF150"/>
  <c r="T150"/>
  <c r="R150"/>
  <c r="P150"/>
  <c r="BI146"/>
  <c r="BH146"/>
  <c r="BG146"/>
  <c r="BF146"/>
  <c r="T146"/>
  <c r="R146"/>
  <c r="P146"/>
  <c r="BI142"/>
  <c r="BH142"/>
  <c r="BG142"/>
  <c r="BF142"/>
  <c r="T142"/>
  <c r="R142"/>
  <c r="P142"/>
  <c r="BI138"/>
  <c r="BH138"/>
  <c r="BG138"/>
  <c r="BF138"/>
  <c r="T138"/>
  <c r="R138"/>
  <c r="P138"/>
  <c r="BI133"/>
  <c r="BH133"/>
  <c r="BG133"/>
  <c r="BF133"/>
  <c r="T133"/>
  <c r="R133"/>
  <c r="P133"/>
  <c r="BI123"/>
  <c r="BH123"/>
  <c r="BG123"/>
  <c r="BF123"/>
  <c r="T123"/>
  <c r="R123"/>
  <c r="P123"/>
  <c r="BI119"/>
  <c r="BH119"/>
  <c r="BG119"/>
  <c r="BF119"/>
  <c r="T119"/>
  <c r="R119"/>
  <c r="P119"/>
  <c r="BI114"/>
  <c r="BH114"/>
  <c r="BG114"/>
  <c r="BF114"/>
  <c r="T114"/>
  <c r="R114"/>
  <c r="P114"/>
  <c r="BI110"/>
  <c r="BH110"/>
  <c r="BG110"/>
  <c r="BF110"/>
  <c r="T110"/>
  <c r="R110"/>
  <c r="P110"/>
  <c r="BI106"/>
  <c r="BH106"/>
  <c r="BG106"/>
  <c r="BF106"/>
  <c r="T106"/>
  <c r="R106"/>
  <c r="P106"/>
  <c r="BI98"/>
  <c r="BH98"/>
  <c r="BG98"/>
  <c r="BF98"/>
  <c r="T98"/>
  <c r="R98"/>
  <c r="P98"/>
  <c r="BI94"/>
  <c r="BH94"/>
  <c r="BG94"/>
  <c r="BF94"/>
  <c r="T94"/>
  <c r="R94"/>
  <c r="P94"/>
  <c r="BI90"/>
  <c r="BH90"/>
  <c r="BG90"/>
  <c r="BF90"/>
  <c r="T90"/>
  <c r="R90"/>
  <c r="P90"/>
  <c r="F82"/>
  <c r="E80"/>
  <c r="F52"/>
  <c r="E50"/>
  <c r="J24"/>
  <c r="E24"/>
  <c r="J85"/>
  <c r="J23"/>
  <c r="J21"/>
  <c r="E21"/>
  <c r="J54"/>
  <c r="J20"/>
  <c r="J18"/>
  <c r="E18"/>
  <c r="F85"/>
  <c r="J17"/>
  <c r="J15"/>
  <c r="E15"/>
  <c r="F84"/>
  <c r="J14"/>
  <c r="J12"/>
  <c r="J82"/>
  <c r="E7"/>
  <c r="E78"/>
  <c i="1" r="L50"/>
  <c r="AM50"/>
  <c r="AM49"/>
  <c r="L49"/>
  <c r="AM47"/>
  <c r="L47"/>
  <c r="L45"/>
  <c r="L44"/>
  <c i="2" r="BK280"/>
  <c r="J169"/>
  <c r="BK345"/>
  <c r="J220"/>
  <c r="BK357"/>
  <c r="BK180"/>
  <c r="J271"/>
  <c r="J162"/>
  <c i="3" r="BK101"/>
  <c i="2" r="BK268"/>
  <c r="BK352"/>
  <c r="BK200"/>
  <c r="BK176"/>
  <c r="J172"/>
  <c i="3" r="BK118"/>
  <c i="2" r="J291"/>
  <c r="BK172"/>
  <c r="J357"/>
  <c r="J252"/>
  <c r="J180"/>
  <c r="J352"/>
  <c r="BK298"/>
  <c r="BK146"/>
  <c r="BK242"/>
  <c r="J133"/>
  <c i="3" r="BK93"/>
  <c i="2" r="BK342"/>
  <c r="J142"/>
  <c r="J194"/>
  <c r="BK314"/>
  <c r="J187"/>
  <c i="3" r="BK107"/>
  <c i="2" r="J302"/>
  <c r="BK194"/>
  <c r="J94"/>
  <c r="BK183"/>
  <c r="J330"/>
  <c r="J106"/>
  <c r="J183"/>
  <c i="3" r="BK104"/>
  <c i="2" r="BK310"/>
  <c r="J110"/>
  <c r="BK142"/>
  <c r="J123"/>
  <c r="J204"/>
  <c r="BK326"/>
  <c r="J260"/>
  <c r="J227"/>
  <c r="BK150"/>
  <c r="J326"/>
  <c r="BK227"/>
  <c r="BK123"/>
  <c r="BK349"/>
  <c r="J200"/>
  <c r="BK302"/>
  <c r="BK190"/>
  <c r="BK98"/>
  <c i="3" r="BK97"/>
  <c r="J97"/>
  <c i="2" r="J284"/>
  <c r="BK106"/>
  <c r="BK339"/>
  <c r="J158"/>
  <c r="BK154"/>
  <c i="3" r="J88"/>
  <c i="2" r="BK330"/>
  <c r="J232"/>
  <c r="J114"/>
  <c r="J256"/>
  <c r="BK138"/>
  <c r="J310"/>
  <c r="BK322"/>
  <c i="3" r="J114"/>
  <c r="BK114"/>
  <c i="2" r="J154"/>
  <c r="J245"/>
  <c r="J298"/>
  <c i="3" r="J101"/>
  <c i="2" r="J345"/>
  <c r="J306"/>
  <c r="J212"/>
  <c r="J98"/>
  <c r="BK260"/>
  <c r="J190"/>
  <c r="BK110"/>
  <c r="J318"/>
  <c r="BK162"/>
  <c r="BK256"/>
  <c r="BK169"/>
  <c i="3" r="J107"/>
  <c r="BK111"/>
  <c r="J111"/>
  <c i="2" r="BK187"/>
  <c r="J237"/>
  <c r="BK94"/>
  <c r="J339"/>
  <c i="3" r="J122"/>
  <c i="2" r="BK318"/>
  <c r="J265"/>
  <c r="J146"/>
  <c r="BK265"/>
  <c r="BK232"/>
  <c r="BK114"/>
  <c r="J342"/>
  <c r="J242"/>
  <c r="J150"/>
  <c r="J224"/>
  <c r="BK119"/>
  <c i="3" r="J118"/>
  <c i="2" r="BK336"/>
  <c r="BK224"/>
  <c r="J268"/>
  <c i="1" r="AS54"/>
  <c i="3" r="J104"/>
  <c i="2" r="J322"/>
  <c r="BK271"/>
  <c r="BK237"/>
  <c r="BK158"/>
  <c r="J138"/>
  <c r="J349"/>
  <c r="J280"/>
  <c r="BK204"/>
  <c r="J119"/>
  <c r="J336"/>
  <c r="BK291"/>
  <c r="J90"/>
  <c r="BK284"/>
  <c r="BK212"/>
  <c r="J176"/>
  <c r="BK90"/>
  <c i="3" r="BK122"/>
  <c r="J93"/>
  <c i="2" r="J314"/>
  <c r="BK252"/>
  <c r="BK306"/>
  <c r="BK133"/>
  <c r="BK220"/>
  <c r="BK245"/>
  <c i="3" r="BK88"/>
  <c i="2" l="1" r="R89"/>
  <c r="R199"/>
  <c r="T251"/>
  <c r="T264"/>
  <c r="BK317"/>
  <c r="J317"/>
  <c r="J66"/>
  <c r="BK335"/>
  <c r="J335"/>
  <c r="J67"/>
  <c i="3" r="P87"/>
  <c i="2" r="T89"/>
  <c r="T199"/>
  <c r="R251"/>
  <c r="BK264"/>
  <c r="J264"/>
  <c r="J64"/>
  <c r="BK297"/>
  <c r="J297"/>
  <c r="J65"/>
  <c r="T297"/>
  <c r="T317"/>
  <c r="T335"/>
  <c i="3" r="BK87"/>
  <c r="J87"/>
  <c r="J61"/>
  <c r="R100"/>
  <c i="2" r="P89"/>
  <c r="P199"/>
  <c r="P251"/>
  <c r="P264"/>
  <c r="P297"/>
  <c r="P317"/>
  <c r="P335"/>
  <c i="3" r="R87"/>
  <c r="BK100"/>
  <c r="J100"/>
  <c r="J62"/>
  <c r="T100"/>
  <c r="R110"/>
  <c i="2" r="BK89"/>
  <c r="J89"/>
  <c r="J60"/>
  <c r="BK199"/>
  <c r="J199"/>
  <c r="J62"/>
  <c r="BK251"/>
  <c r="J251"/>
  <c r="J63"/>
  <c r="R264"/>
  <c r="R297"/>
  <c r="R317"/>
  <c r="R335"/>
  <c i="3" r="T87"/>
  <c r="P100"/>
  <c r="BK110"/>
  <c r="J110"/>
  <c r="J63"/>
  <c r="P110"/>
  <c r="T110"/>
  <c i="2" r="BK356"/>
  <c r="J356"/>
  <c r="J68"/>
  <c i="3" r="BK117"/>
  <c r="J117"/>
  <c r="J64"/>
  <c r="BK121"/>
  <c r="J121"/>
  <c r="J65"/>
  <c i="2" r="BK198"/>
  <c r="J198"/>
  <c r="J61"/>
  <c i="3" r="F54"/>
  <c r="J81"/>
  <c r="BE88"/>
  <c r="BE104"/>
  <c r="J52"/>
  <c r="E75"/>
  <c r="J82"/>
  <c r="BE93"/>
  <c r="BE101"/>
  <c r="BE107"/>
  <c r="BE114"/>
  <c r="BE118"/>
  <c r="BE122"/>
  <c r="BE97"/>
  <c r="F55"/>
  <c r="BE111"/>
  <c i="2" r="F54"/>
  <c r="F55"/>
  <c r="BE106"/>
  <c r="BE114"/>
  <c r="BE123"/>
  <c r="BE138"/>
  <c r="BE142"/>
  <c r="BE158"/>
  <c r="BE172"/>
  <c r="BE180"/>
  <c r="BE200"/>
  <c r="BE232"/>
  <c r="BE252"/>
  <c r="BE268"/>
  <c r="BE291"/>
  <c r="BE306"/>
  <c r="BE336"/>
  <c r="J52"/>
  <c r="BE110"/>
  <c r="BE119"/>
  <c r="BE133"/>
  <c r="BE154"/>
  <c r="BE169"/>
  <c r="BE183"/>
  <c r="BE190"/>
  <c r="BE204"/>
  <c r="BE224"/>
  <c r="BE227"/>
  <c r="BE245"/>
  <c r="BE256"/>
  <c r="BE260"/>
  <c r="BE280"/>
  <c r="BE302"/>
  <c r="BE322"/>
  <c r="BE326"/>
  <c r="BE345"/>
  <c r="BE352"/>
  <c r="BE357"/>
  <c r="J55"/>
  <c r="J84"/>
  <c r="BE90"/>
  <c r="BE98"/>
  <c r="BE146"/>
  <c r="BE150"/>
  <c r="BE162"/>
  <c r="BE187"/>
  <c r="BE242"/>
  <c r="BE271"/>
  <c r="BE284"/>
  <c r="BE298"/>
  <c r="BE310"/>
  <c r="BE318"/>
  <c r="BE330"/>
  <c r="BE342"/>
  <c r="BE349"/>
  <c r="E48"/>
  <c r="BE94"/>
  <c r="BE176"/>
  <c r="BE194"/>
  <c r="BE212"/>
  <c r="BE220"/>
  <c r="BE237"/>
  <c r="BE265"/>
  <c r="BE314"/>
  <c r="BE339"/>
  <c i="3" r="F35"/>
  <c i="1" r="BB56"/>
  <c i="2" r="F34"/>
  <c i="1" r="BA55"/>
  <c i="3" r="F36"/>
  <c i="1" r="BC56"/>
  <c i="3" r="J34"/>
  <c i="1" r="AW56"/>
  <c i="2" r="F35"/>
  <c i="1" r="BB55"/>
  <c i="3" r="F34"/>
  <c i="1" r="BA56"/>
  <c i="2" r="F36"/>
  <c i="1" r="BC55"/>
  <c i="2" r="F37"/>
  <c i="1" r="BD55"/>
  <c i="2" r="J34"/>
  <c i="1" r="AW55"/>
  <c i="3" r="F37"/>
  <c i="1" r="BD56"/>
  <c i="3" l="1" r="T86"/>
  <c r="T85"/>
  <c r="R86"/>
  <c r="R85"/>
  <c r="P86"/>
  <c r="P85"/>
  <c i="1" r="AU56"/>
  <c i="2" r="P198"/>
  <c r="P88"/>
  <c i="1" r="AU55"/>
  <c i="2" r="T198"/>
  <c r="T88"/>
  <c r="R198"/>
  <c r="R88"/>
  <c i="3" r="BK86"/>
  <c r="J86"/>
  <c r="J60"/>
  <c i="2" r="BK88"/>
  <c r="J88"/>
  <c i="1" r="BB54"/>
  <c r="W31"/>
  <c r="BD54"/>
  <c r="W33"/>
  <c i="2" r="F33"/>
  <c i="1" r="AZ55"/>
  <c i="2" r="J30"/>
  <c i="1" r="AG55"/>
  <c i="2" r="J33"/>
  <c i="1" r="AV55"/>
  <c r="AT55"/>
  <c r="BC54"/>
  <c r="W32"/>
  <c i="3" r="F33"/>
  <c i="1" r="AZ56"/>
  <c i="3" r="J33"/>
  <c i="1" r="AV56"/>
  <c r="AT56"/>
  <c r="BA54"/>
  <c r="W30"/>
  <c i="3" l="1" r="BK85"/>
  <c r="J85"/>
  <c i="1" r="AN55"/>
  <c i="2" r="J59"/>
  <c r="J39"/>
  <c i="1" r="AZ54"/>
  <c r="W29"/>
  <c r="AW54"/>
  <c r="AK30"/>
  <c r="AY54"/>
  <c r="AU54"/>
  <c i="3" r="J30"/>
  <c i="1" r="AG56"/>
  <c r="AX54"/>
  <c i="3" l="1" r="J39"/>
  <c r="J59"/>
  <c i="1" r="AN56"/>
  <c r="AG54"/>
  <c r="AK26"/>
  <c r="AV54"/>
  <c r="AK29"/>
  <c r="AK35"/>
  <c l="1"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<sst xmlns="http://schemas.openxmlformats.org/spreadsheetml/2006/main">
  <si>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</si>
  <si>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</si>
  <si>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</si>
  <si>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</si>
  <si>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</si>
  <si>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{994c30d3-7a00-49de-b0d4-414dc1d9b2e0}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</si>
  <si>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</si>
  <si>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</si>
  <si>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</si>
  <si>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</si>
  <si>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</si>
  <si>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</si>
  <si>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</si>
  <si>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</si>
  <si>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1201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</si>
  <si>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</si>
  <si>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</si>
  <si>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Oprava mostu v km 23,304 na trati Brno - Jihlava</t>
  </si>
  <si>
    <t>KSO:</t>
  </si>
  <si>
    <t/>
  </si>
  <si>
    <t>CC-CZ:</t>
  </si>
  <si>
    <t>Místo:</t>
  </si>
  <si>
    <t xml:space="preserve"> </t>
  </si>
  <si>
    <t>Datum:</t>
  </si>
  <si>
    <t>21. 12. 2021</t>
  </si>
  <si>
    <t>Zadavatel:</t>
  </si>
  <si>
    <t>IČ:</t>
  </si>
  <si>
    <t>DIČ:</t>
  </si>
  <si>
    <t>Uchazeč:</t>
  </si>
  <si>
    <t>Vyplň údaj</t>
  </si>
  <si>
    <t>Projektant: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</si>
  <si>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</si>
  <si>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</si>
  <si>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</si>
  <si>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</si>
  <si>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</si>
  <si>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</si>
  <si>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</si>
  <si>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</si>
  <si>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</si>
  <si>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</si>
  <si>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</si>
  <si>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</si>
  <si>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</si>
  <si>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</si>
  <si>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</si>
  <si>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</si>
  <si>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</si>
  <si>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</si>
  <si>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</si>
  <si>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</si>
  <si>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</si>
  <si>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</si>
  <si>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</si>
  <si>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</si>
  <si>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</si>
  <si>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</si>
  <si>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</si>
  <si>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</si>
  <si>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</si>
  <si>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</si>
  <si>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</si>
  <si>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</si>
  <si>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</si>
  <si>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</si>
  <si>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</si>
  <si>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</si>
  <si>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</si>
  <si>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</si>
  <si>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</si>
  <si>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</si>
  <si>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</si>
  <si>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</si>
  <si>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</si>
  <si>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01</t>
  </si>
  <si>
    <t>STA</t>
  </si>
  <si>
    <t>1</t>
  </si>
  <si>
    <t>{34696792-ee26-4f93-885f-ecd359f1c71d}</t>
  </si>
  <si>
    <t>2</t>
  </si>
  <si>
    <t>VRN</t>
  </si>
  <si>
    <t>Vedlejší rozpočtové náklady</t>
  </si>
  <si>
    <t>{89d94e3c-72dd-4601-ab79-e36e301524e7}</t>
  </si>
  <si>
    <t>KRYCÍ LIST SOUPISU PRACÍ</t>
  </si>
  <si>
    <t>Objekt:</t>
  </si>
  <si>
    <t>SO 01 - Oprava mostu v km 23,304 na trati Brno - Jihlava</t>
  </si>
  <si>
    <t>REKAPITULACE ČLENĚNÍ SOUPISU PRACÍ</t>
  </si>
  <si>
    <t>Kód dílu - Popis</t>
  </si>
  <si>
    <t>Cena celkem [CZK]</t>
  </si>
  <si>
    <t>-1</t>
  </si>
  <si>
    <t>1 - Zemní práce</t>
  </si>
  <si>
    <t>HSV - Práce a dodávky HSV</t>
  </si>
  <si>
    <t xml:space="preserve">    2 - Zakládání</t>
  </si>
  <si>
    <t xml:space="preserve">    3 - Svislé a kompletní konstrukce</t>
  </si>
  <si>
    <t xml:space="preserve">    4 - Vodorovné konstrukce</t>
  </si>
  <si>
    <t xml:space="preserve">    5 - Komunikace pozemní</t>
  </si>
  <si>
    <t xml:space="preserve">    9 - Ostatní konstrukce a práce-bourání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</si>
  <si>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</si>
  <si>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</si>
  <si>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</si>
  <si>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</si>
  <si>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</si>
  <si>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</si>
  <si>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</si>
  <si>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</si>
  <si>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</si>
  <si>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</si>
  <si>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</si>
  <si>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</si>
  <si>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</si>
  <si>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</si>
  <si>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</si>
  <si>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Zemní práce</t>
  </si>
  <si>
    <t>ROZPOCET</t>
  </si>
  <si>
    <t>K</t>
  </si>
  <si>
    <t>111211201</t>
  </si>
  <si>
    <t>Odstranění křovin a stromů průměru kmene do 100 mm i s kořeny sklonu terénu přes 1:5 ručně</t>
  </si>
  <si>
    <t>m2</t>
  </si>
  <si>
    <t>CS ÚRS 2023 02</t>
  </si>
  <si>
    <t>4</t>
  </si>
  <si>
    <t>1065781800</t>
  </si>
  <si>
    <t>PP</t>
  </si>
  <si>
    <t>Odstranění křovin a stromů s odstraněním kořenů ručně průměru kmene do 100 mm jakékoliv plochy v rovině nebo ve svahu o sklonu přes 1:5</t>
  </si>
  <si>
    <t>Online PSC</t>
  </si>
  <si>
    <t>https://podminky.urs.cz/item/CS_URS_2023_02/111211201</t>
  </si>
  <si>
    <t>VV</t>
  </si>
  <si>
    <t>"vlevo i vpravo 4m za římsami a na kuželech"4*12*2+160</t>
  </si>
  <si>
    <t>112155311</t>
  </si>
  <si>
    <t>Štěpkování keřového porostu středně hustého s naložením</t>
  </si>
  <si>
    <t>1837910871</t>
  </si>
  <si>
    <t>Štěpkování s naložením na dopravní prostředek a odvozem do 20 km keřového porostu středně hustého</t>
  </si>
  <si>
    <t>https://podminky.urs.cz/item/CS_URS_2023_02/112155311</t>
  </si>
  <si>
    <t>256</t>
  </si>
  <si>
    <t>3</t>
  </si>
  <si>
    <t>113105111</t>
  </si>
  <si>
    <t>Rozebrání dlažeb z lomového kamene kladených na sucho</t>
  </si>
  <si>
    <t>1238695971</t>
  </si>
  <si>
    <t>Rozebrání dlažeb z lomového kamene s přemístěním hmot na skládku na vzdálenost do 3 m nebo s naložením na dopravní prostředek, kladených na sucho</t>
  </si>
  <si>
    <t>https://podminky.urs.cz/item/CS_URS_2023_02/113105111</t>
  </si>
  <si>
    <t>P</t>
  </si>
  <si>
    <t>Poznámka k položce:_x000d_
rozebrání dna</t>
  </si>
  <si>
    <t>"vlevo na výtoku"3*4</t>
  </si>
  <si>
    <t>"vpravo na vtoku"2,5*4</t>
  </si>
  <si>
    <t>"v otvoru"33,5*4</t>
  </si>
  <si>
    <t>Součet</t>
  </si>
  <si>
    <t>113151111</t>
  </si>
  <si>
    <t>Rozebrání zpevněných ploch ze silničních dílců</t>
  </si>
  <si>
    <t>-318679647</t>
  </si>
  <si>
    <t>Rozebírání zpevněných ploch s přemístěním na skládku na vzdálenost do 20 m nebo s naložením na dopravní prostředek ze silničních panelů</t>
  </si>
  <si>
    <t>https://podminky.urs.cz/item/CS_URS_2023_02/113151111</t>
  </si>
  <si>
    <t>7*12+(84,8+15)*3</t>
  </si>
  <si>
    <t>5</t>
  </si>
  <si>
    <t>115001105</t>
  </si>
  <si>
    <t>Převedení vody potrubím DN přes 300 do 600</t>
  </si>
  <si>
    <t>m</t>
  </si>
  <si>
    <t>967360749</t>
  </si>
  <si>
    <t>Převedení vody potrubím průměru DN přes 300 do 600</t>
  </si>
  <si>
    <t>https://podminky.urs.cz/item/CS_URS_2023_02/115001105</t>
  </si>
  <si>
    <t>"2x potrubí"45*2</t>
  </si>
  <si>
    <t>6</t>
  </si>
  <si>
    <t>115101201</t>
  </si>
  <si>
    <t>Čerpání vody na dopravní výšku do 10 m průměrný přítok do 500 l/min</t>
  </si>
  <si>
    <t>hod</t>
  </si>
  <si>
    <t>286823428</t>
  </si>
  <si>
    <t>Čerpání vody na dopravní výšku do 10 m s uvažovaným průměrným přítokem do 500 l/min</t>
  </si>
  <si>
    <t>https://podminky.urs.cz/item/CS_URS_2023_02/115101201</t>
  </si>
  <si>
    <t>Poznámka k položce:_x000d_
provizorní čerpání vody z výkopu_x000d_
vč. čerpací soupravy</t>
  </si>
  <si>
    <t>10*24</t>
  </si>
  <si>
    <t>7</t>
  </si>
  <si>
    <t>121103112</t>
  </si>
  <si>
    <t>Skrývka zemin schopných zúrodnění ve svahu do 1:2</t>
  </si>
  <si>
    <t>m3</t>
  </si>
  <si>
    <t>1078219267</t>
  </si>
  <si>
    <t>Skrývka zemin schopných zúrodnění ve sklonu přes 1:5 do 1:2</t>
  </si>
  <si>
    <t>https://podminky.urs.cz/item/CS_URS_2023_02/121103112</t>
  </si>
  <si>
    <t>8</t>
  </si>
  <si>
    <t>131251100</t>
  </si>
  <si>
    <t>Hloubení jam nezapažených v hornině třídy těžitelnosti I skupiny 3 objem do 20 m3 strojně</t>
  </si>
  <si>
    <t>1823807988</t>
  </si>
  <si>
    <t>Hloubení nezapažených jam a zářezů strojně s urovnáním dna do předepsaného profilu a spádu v hornině třídy těžitelnosti I skupiny 3 do 20 m3</t>
  </si>
  <si>
    <t>https://podminky.urs.cz/item/CS_URS_2023_02/131251100</t>
  </si>
  <si>
    <t>"v otvoru" 33,5*4*0,65</t>
  </si>
  <si>
    <t>"na vtoku"5,1*4*0,65</t>
  </si>
  <si>
    <t>"na výtoku" 4,8*4*0,65+(8+4,5)*0,5*10</t>
  </si>
  <si>
    <t>"pro prahy dlažby a základy NK"6</t>
  </si>
  <si>
    <t>"za římsou vlevo"12*0,4</t>
  </si>
  <si>
    <t>"za římsou vpravo"12*0,4</t>
  </si>
  <si>
    <t>9</t>
  </si>
  <si>
    <t>153191121</t>
  </si>
  <si>
    <t>Zřízení těsnění hradicích stěn ze zhutněné sypaniny</t>
  </si>
  <si>
    <t>1240471207</t>
  </si>
  <si>
    <t>Těsnění hradicích stěn nepropustnou hrázkou ze zhutněné sypaniny při stěně nebo nepropustnou výplní ze zhutněné sypaniny mezi stěnami zřízení</t>
  </si>
  <si>
    <t>https://podminky.urs.cz/item/CS_URS_2023_02/153191121</t>
  </si>
  <si>
    <t>Poznámka k položce:_x000d_
zřízení hrázek v korytě</t>
  </si>
  <si>
    <t>4*0,5*0,5*2</t>
  </si>
  <si>
    <t>10</t>
  </si>
  <si>
    <t>153191131</t>
  </si>
  <si>
    <t>Odstranění těsnění hradicích stěn ze zhutněné sypaniny</t>
  </si>
  <si>
    <t>128675102</t>
  </si>
  <si>
    <t>Těsnění hradicích stěn nepropustnou hrázkou ze zhutněné sypaniny při stěně nebo nepropustnou výplní ze zhutněné sypaniny mezi stěnami odstranění</t>
  </si>
  <si>
    <t>https://podminky.urs.cz/item/CS_URS_2023_02/153191131</t>
  </si>
  <si>
    <t>11</t>
  </si>
  <si>
    <t>162351103</t>
  </si>
  <si>
    <t>Vodorovné přemístění přes 50 do 500 m výkopku/sypaniny z horniny třídy těžitelnosti I skupiny 1 až 3</t>
  </si>
  <si>
    <t>624997421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</si>
  <si>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</si>
  <si>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https://podminky.urs.cz/item/CS_URS_2023_02/162351103</t>
  </si>
  <si>
    <t>190,94</t>
  </si>
  <si>
    <t>12</t>
  </si>
  <si>
    <t>167151111</t>
  </si>
  <si>
    <t>Nakládání výkopku z hornin třídy těžitelnosti I skupiny 1 až 3 přes 100 m3</t>
  </si>
  <si>
    <t>-600239758</t>
  </si>
  <si>
    <t>Nakládání, skládání a překládání neulehlého výkopku nebo sypaniny strojně nakládání, množství přes 100 m3, z hornin třídy těžitelnosti I, skupiny 1 až 3</t>
  </si>
  <si>
    <t>https://podminky.urs.cz/item/CS_URS_2023_02/167151111</t>
  </si>
  <si>
    <t>13</t>
  </si>
  <si>
    <t>162751117</t>
  </si>
  <si>
    <t>Vodorovné přemístění přes 9 000 do 10000 m výkopku/sypaniny z horniny třídy těžitelnosti I skupiny 1 až 3</t>
  </si>
  <si>
    <t>-129724407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</si>
  <si>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</si>
  <si>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https://podminky.urs.cz/item/CS_URS_2023_02/162751117</t>
  </si>
  <si>
    <t>"odvoz části výkopku na skládku"190,94</t>
  </si>
  <si>
    <t>14</t>
  </si>
  <si>
    <t>162751119</t>
  </si>
  <si>
    <t>Příplatek k vodorovnému přemístění výkopku/sypaniny z horniny třídy těžitelnosti I skupiny 1 až 3 ZKD 1000 m přes 10000 m</t>
  </si>
  <si>
    <t>1268002420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</si>
  <si>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</si>
  <si>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https://podminky.urs.cz/item/CS_URS_2023_02/162751119</t>
  </si>
  <si>
    <t>190,94*20"odvoz zeminy na skládku 30km"</t>
  </si>
  <si>
    <t>171201231</t>
  </si>
  <si>
    <t>Poplatek za uložení zeminy a kamení na recyklační skládce (skládkovné) kód odpadu 17 05 04</t>
  </si>
  <si>
    <t>t</t>
  </si>
  <si>
    <t>1099222331</t>
  </si>
  <si>
    <t>Poplatek za uložení stavebního odpadu na recyklační skládce (skládkovné) zeminy a kamení zatříděného do Katalogu odpadů pod kódem 17 05 04</t>
  </si>
  <si>
    <t>https://podminky.urs.cz/item/CS_URS_2023_02/171201231</t>
  </si>
  <si>
    <t>190,94*1,75</t>
  </si>
  <si>
    <t>16</t>
  </si>
  <si>
    <t>174111311</t>
  </si>
  <si>
    <t>Zásyp sypaninou se zhutněním přes 3 m3 pro spodní stavbu železnic</t>
  </si>
  <si>
    <t>476196789</t>
  </si>
  <si>
    <t>Zásyp sypaninou pro spodní stavbu železnic objemu přes 3 m3 se zhutněním</t>
  </si>
  <si>
    <t>https://podminky.urs.cz/item/CS_URS_2023_02/174111311</t>
  </si>
  <si>
    <t xml:space="preserve">Doplnění svahu štěrkodrtí </t>
  </si>
  <si>
    <t>"Vlevo"11,3*2,5*3,5*0,5+(5+2,8)*0,5*(4,375+1,9)*0,5</t>
  </si>
  <si>
    <t>"Vpravo"12,15*4,2*2,6*0,5+(4,5*2,7)*0,5*(5,1+2,3)*0,5</t>
  </si>
  <si>
    <t>17</t>
  </si>
  <si>
    <t>M</t>
  </si>
  <si>
    <t>58344171</t>
  </si>
  <si>
    <t>štěrkodrť frakce 0/32</t>
  </si>
  <si>
    <t>1645113732</t>
  </si>
  <si>
    <t>150,491*1,75</t>
  </si>
  <si>
    <t>18</t>
  </si>
  <si>
    <t>181152302</t>
  </si>
  <si>
    <t>Úprava pláně pro silnice a dálnice v zářezech se zhutněním</t>
  </si>
  <si>
    <t>256327513</t>
  </si>
  <si>
    <t>Úprava pláně na stavbách silnic a dálnic strojně v zářezech mimo skalních se zhutněním</t>
  </si>
  <si>
    <t>https://podminky.urs.cz/item/CS_URS_2023_02/181152302</t>
  </si>
  <si>
    <t>"úprava pláně pod příjezdovou komunikaci"7*12+(84,8+15)*3</t>
  </si>
  <si>
    <t>19</t>
  </si>
  <si>
    <t>181411122</t>
  </si>
  <si>
    <t>Založení lučního trávníku výsevem pl do 1000 m2 ve svahu přes 1:5 do 1:2</t>
  </si>
  <si>
    <t>1347852573</t>
  </si>
  <si>
    <t>Založení trávníku na půdě předem připravené plochy do 1000 m2 výsevem včetně utažení lučního na svahu přes 1:5 do 1:2</t>
  </si>
  <si>
    <t>https://podminky.urs.cz/item/CS_URS_2023_02/181411122</t>
  </si>
  <si>
    <t>300</t>
  </si>
  <si>
    <t>20</t>
  </si>
  <si>
    <t>00572474</t>
  </si>
  <si>
    <t>osivo směs travní krajinná-svahová</t>
  </si>
  <si>
    <t>kg</t>
  </si>
  <si>
    <t>980575977</t>
  </si>
  <si>
    <t>300*0,02 'Přepočtené koeficientem množství</t>
  </si>
  <si>
    <t>182111111</t>
  </si>
  <si>
    <t>Zpevnění svahu tkaninou nebo rohoží na svahu sklonu přes 1:2 do 1:1</t>
  </si>
  <si>
    <t>-246692134</t>
  </si>
  <si>
    <t>https://podminky.urs.cz/item/CS_URS_2023_02/182111111</t>
  </si>
  <si>
    <t>22</t>
  </si>
  <si>
    <t>61894013</t>
  </si>
  <si>
    <t>síť protierozní z kokosových vláken 700g/m2</t>
  </si>
  <si>
    <t>-130328576</t>
  </si>
  <si>
    <t>"včetně přesahů 10%" 300*1,1</t>
  </si>
  <si>
    <t>23</t>
  </si>
  <si>
    <t>182201101</t>
  </si>
  <si>
    <t>Svahování násypů</t>
  </si>
  <si>
    <t>-1167618559</t>
  </si>
  <si>
    <t>Svahování trvalých svahů do projektovaných profilů s potřebným přemístěním výkopku při svahování násypů v jakékoliv hornině</t>
  </si>
  <si>
    <t>https://podminky.urs.cz/item/CS_URS_2023_02/182201101</t>
  </si>
  <si>
    <t>400</t>
  </si>
  <si>
    <t>24</t>
  </si>
  <si>
    <t>182303112</t>
  </si>
  <si>
    <t>Doplnění zeminy nebo substrátu na travnatých plochách tl do 50 mm rovina ve svahu přes 1:5 do 1:2</t>
  </si>
  <si>
    <t>-1708776156</t>
  </si>
  <si>
    <t>Doplnění zeminy nebo substrátu na travnatých plochách tloušťky do 50 mm na svahu přes 1:5 do 1:2</t>
  </si>
  <si>
    <t>https://podminky.urs.cz/item/CS_URS_2023_02/182303112</t>
  </si>
  <si>
    <t>HSV</t>
  </si>
  <si>
    <t>Práce a dodávky HSV</t>
  </si>
  <si>
    <t>Zakládání</t>
  </si>
  <si>
    <t>25</t>
  </si>
  <si>
    <t>273311124</t>
  </si>
  <si>
    <t>Základové desky z betonu prostého C 12/15</t>
  </si>
  <si>
    <t>1844472966</t>
  </si>
  <si>
    <t>Základové konstrukce z betonu prostého desky ve výkopu nebo na hlavách pilot C 12/15</t>
  </si>
  <si>
    <t>https://podminky.urs.cz/item/CS_URS_2023_02/273311124</t>
  </si>
  <si>
    <t>"podkladní vyrovnávací beton pod zavážecí dráhou vyztužený KARI sítí"4*33,3*0,2</t>
  </si>
  <si>
    <t>26</t>
  </si>
  <si>
    <t>274311127</t>
  </si>
  <si>
    <t>Základové pasy, prahy, věnce a ostruhy z betonu prostého C 25/30</t>
  </si>
  <si>
    <t>-1472774980</t>
  </si>
  <si>
    <t>Základové konstrukce z betonu prostého pasy, prahy, věnce a ostruhy ve výkopu nebo na hlavách pilot C 25/30</t>
  </si>
  <si>
    <t>https://podminky.urs.cz/item/CS_URS_2023_02/274311127</t>
  </si>
  <si>
    <t>"koncový práh dlažby vpravo"0,4*0,7*4</t>
  </si>
  <si>
    <t>"koncový práh dlažby vlevo"0,4*0,7*4</t>
  </si>
  <si>
    <t>"Koncový práh NK vlevo"0,7*1*3,5</t>
  </si>
  <si>
    <t>"Koncový práh NK vpravo"0,7*1*3,5</t>
  </si>
  <si>
    <t>27</t>
  </si>
  <si>
    <t>274354111</t>
  </si>
  <si>
    <t>Bednění základových pasů - zřízení</t>
  </si>
  <si>
    <t>-1089806394</t>
  </si>
  <si>
    <t>Bednění základových konstrukcí pasů, prahů, věnců a ostruh zřízení</t>
  </si>
  <si>
    <t>https://podminky.urs.cz/item/CS_URS_2023_02/274354111</t>
  </si>
  <si>
    <t>"koncový práh dlažby vpravo"0,7*0,4*2+0,7*4*2</t>
  </si>
  <si>
    <t>"koncový práh dlažby vlevo"0,7*0,4*2+0,7*4*2</t>
  </si>
  <si>
    <t>"Koncový práh vlevo"0,7*0,7*2+0,7*3,5*2</t>
  </si>
  <si>
    <t>"Koncový práh vpravo"0,7*0,7*2+0,7*3,5*2</t>
  </si>
  <si>
    <t>28</t>
  </si>
  <si>
    <t>274354211</t>
  </si>
  <si>
    <t>Bednění základových pasů - odstranění</t>
  </si>
  <si>
    <t>-1974391357</t>
  </si>
  <si>
    <t>Bednění základových konstrukcí pasů, prahů, věnců a ostruh odstranění bednění</t>
  </si>
  <si>
    <t>https://podminky.urs.cz/item/CS_URS_2023_02/274354211</t>
  </si>
  <si>
    <t>24,08</t>
  </si>
  <si>
    <t>29</t>
  </si>
  <si>
    <t>13021052</t>
  </si>
  <si>
    <t>tyč ocelová ohýbaná kruhová žebírková jakost B500B (10 505) výztuž do betonu D 6-8mm</t>
  </si>
  <si>
    <t>1864205050</t>
  </si>
  <si>
    <t>"výztuž patek zábradlí"33,3/1000</t>
  </si>
  <si>
    <t>30</t>
  </si>
  <si>
    <t>275321117</t>
  </si>
  <si>
    <t>Základové patky a bloky mostních konstrukcí ze ŽB C 25/30</t>
  </si>
  <si>
    <t>1516145519</t>
  </si>
  <si>
    <t>Základové konstrukce z betonu železového patky a bloky ve výkopu nebo na hlavách pilot C 25/30</t>
  </si>
  <si>
    <t>https://podminky.urs.cz/item/CS_URS_2023_02/275321117</t>
  </si>
  <si>
    <t>"Betonové patky pro zábradlí"</t>
  </si>
  <si>
    <t>8*2*0,35*0,35*0,85</t>
  </si>
  <si>
    <t>31</t>
  </si>
  <si>
    <t>275354111</t>
  </si>
  <si>
    <t>Bednění základových patek - zřízení</t>
  </si>
  <si>
    <t>709939431</t>
  </si>
  <si>
    <t>Bednění základových konstrukcí patek a bloků zřízení</t>
  </si>
  <si>
    <t>https://podminky.urs.cz/item/CS_URS_2023_02/275354111</t>
  </si>
  <si>
    <t>"Bednění základových patek pro zábradlí"</t>
  </si>
  <si>
    <t>2*8*4*0,35*0,9</t>
  </si>
  <si>
    <t>32</t>
  </si>
  <si>
    <t>275354211</t>
  </si>
  <si>
    <t>Bednění základových patek - odstranění</t>
  </si>
  <si>
    <t>-7750091</t>
  </si>
  <si>
    <t>Bednění základových konstrukcí patek a bloků odstranění bednění</t>
  </si>
  <si>
    <t>https://podminky.urs.cz/item/CS_URS_2023_02/275354211</t>
  </si>
  <si>
    <t>"Odbednění základových patek pro zábradlí"</t>
  </si>
  <si>
    <t>33</t>
  </si>
  <si>
    <t>31316007</t>
  </si>
  <si>
    <t>síť výztužná svařovaná DIN 488 jakost B500A 150x150mm drát D 8mm</t>
  </si>
  <si>
    <t>-1571702155</t>
  </si>
  <si>
    <t>"výztuž podkladního betonu pod zavážecí drahou + 10% přesahy"4*33,3*1,1</t>
  </si>
  <si>
    <t>34</t>
  </si>
  <si>
    <t>31316002</t>
  </si>
  <si>
    <t>síť výztužná svařovaná DIN 488 jakost B500A 100x100mm drát D 4mm</t>
  </si>
  <si>
    <t>1121054803</t>
  </si>
  <si>
    <t>vyztužení dlažby na svazích + 10% přesahy</t>
  </si>
  <si>
    <t>"obklad svahu vpravo"(5,5*6-9,5)*1,1</t>
  </si>
  <si>
    <t>"obklad svahu vlevo" (5,5*6-9,5)*1,1</t>
  </si>
  <si>
    <t>Svislé a kompletní konstrukce</t>
  </si>
  <si>
    <t>35</t>
  </si>
  <si>
    <t>311231126</t>
  </si>
  <si>
    <t>Zdivo nosné z cihel dl 290 mm P20 až 25 na MC 5 nebo MC 10</t>
  </si>
  <si>
    <t>-1294208859</t>
  </si>
  <si>
    <t>Zdivo z cihel pálených nosné z cihel plných dl. 290 mm P 20 až 25, na maltu MC-5 nebo MC-10</t>
  </si>
  <si>
    <t>https://podminky.urs.cz/item/CS_URS_2023_02/311231126</t>
  </si>
  <si>
    <t>"obezdění FLOK z plných cihel"12*0,3*0,15*2</t>
  </si>
  <si>
    <t>36</t>
  </si>
  <si>
    <t>553915321R</t>
  </si>
  <si>
    <t>zábradlí z ocel. profilů s výplní z lanek 8mm včetně PKO</t>
  </si>
  <si>
    <t>-2117758993</t>
  </si>
  <si>
    <t xml:space="preserve">zábradlí z ocel. profilů s výplní z vodorovných ocelových tyčí </t>
  </si>
  <si>
    <t>" výroba nového zábradlí včetně PKO a montáže"</t>
  </si>
  <si>
    <t>10+10</t>
  </si>
  <si>
    <t>37</t>
  </si>
  <si>
    <t>369317311</t>
  </si>
  <si>
    <t>Výplň štoly v hor suché z cementopopílkové suspenze za rubem nosné obezdívky délky do 200 m</t>
  </si>
  <si>
    <t>-1218564083</t>
  </si>
  <si>
    <t>Výplň z popílkocementové suspenze za rubem nosné obezdívky délky štoly, do 200 m, v hornině suché</t>
  </si>
  <si>
    <t>https://podminky.urs.cz/item/CS_URS_2023_02/369317311</t>
  </si>
  <si>
    <t>"výplň + rezerva 25% na zatečení do spár a puklin včetně injektážních hadic ve vrcholu klenby"(12*0,35*33,285)*1,25</t>
  </si>
  <si>
    <t>Vodorovné konstrukce</t>
  </si>
  <si>
    <t>38</t>
  </si>
  <si>
    <t>429171121R</t>
  </si>
  <si>
    <t>Montáž zavážecí dráhy z dřevěných hranolů včetně podbetonování</t>
  </si>
  <si>
    <t>-1503140156</t>
  </si>
  <si>
    <t>Montáž zavážecí dráhy z dřevěných hranolů</t>
  </si>
  <si>
    <t>"včetně materiálu"46</t>
  </si>
  <si>
    <t>39</t>
  </si>
  <si>
    <t>429171124R</t>
  </si>
  <si>
    <t>Montovaná konstrukce z vlnitého plechu Zn, rozměr vlny 200x55mm tl.5mm</t>
  </si>
  <si>
    <t>-2027215825</t>
  </si>
  <si>
    <t>Montovaná konstrukce z vlnitého plechu, rozměr vlny 200x55mm tl.5mm</t>
  </si>
  <si>
    <t>"kompletní dodávka montované konstrukce včetně protikorozní ochrany, včetně montáže a dopravy k místu montáže"1</t>
  </si>
  <si>
    <t>40</t>
  </si>
  <si>
    <t>451311531</t>
  </si>
  <si>
    <t>Podklad pro dlažbu z betonu prostého mrazuvzdorného tř. C 25/30 vrstva tl nad 150 do 200 mm</t>
  </si>
  <si>
    <t>-1003268722</t>
  </si>
  <si>
    <t>Podklad z prostého betonu pod dlažbu pro prostředí s mrazovými cykly, ve vrstvě tl. přes 150 do 200 mm</t>
  </si>
  <si>
    <t>https://podminky.urs.cz/item/CS_URS_2023_02/451311531</t>
  </si>
  <si>
    <t>"dlažba vpravo" 1,5*4,2</t>
  </si>
  <si>
    <t>"obklad svahu vpravo"5,5*6-9,5</t>
  </si>
  <si>
    <t>"obklad svahu vlevo" 5,5*6-9,5</t>
  </si>
  <si>
    <t>"dlažba vlevo" 1,5*4,2</t>
  </si>
  <si>
    <t>"dlažba uvnitř mostu"(0,5+0,35+2+0,35+0,5)*43,1</t>
  </si>
  <si>
    <t>41</t>
  </si>
  <si>
    <t>451576111</t>
  </si>
  <si>
    <t>Podkladní vrstva ze štěrkopísku tl do 200 mm pod úložným prefabrikátem</t>
  </si>
  <si>
    <t>538569430</t>
  </si>
  <si>
    <t>Podkladní nebo vyrovnávací vrstva ze štěrkopísku tlouštka vrstvy do 200 mm, se zhutněním a odvodněním podloží pod úložným prefabrikátem</t>
  </si>
  <si>
    <t>https://podminky.urs.cz/item/CS_URS_2023_02/451576111</t>
  </si>
  <si>
    <t>"Štěrkopískové lože tl.300 mm na vtoku a výtoku" 5*4+5,5*4</t>
  </si>
  <si>
    <t>42</t>
  </si>
  <si>
    <t>465513127</t>
  </si>
  <si>
    <t>Dlažba z lomového kamene na cementovou maltu s vyspárováním tl 200 mm</t>
  </si>
  <si>
    <t>-1362225546</t>
  </si>
  <si>
    <t>Dlažba z lomového kamene lomařsky upraveného na cementovou maltu, s vyspárováním cementovou maltou, tl. kamene 200 mm</t>
  </si>
  <si>
    <t>https://podminky.urs.cz/item/CS_URS_2023_02/465513127</t>
  </si>
  <si>
    <t>43</t>
  </si>
  <si>
    <t>465513157</t>
  </si>
  <si>
    <t>Dlažba svahu u opěr z upraveného lomového žulového kamene tl 200 mm do lože C 25/30 pl přes 10 m2</t>
  </si>
  <si>
    <t>1660606660</t>
  </si>
  <si>
    <t>Dlažba svahu u mostních opěr z upraveného lomového žulového kamene s vyspárováním maltou MC 25, šíře spáry 15 mm do betonového lože C 25/30 tloušťky 200 mm, plochy přes 10 m2</t>
  </si>
  <si>
    <t>https://podminky.urs.cz/item/CS_URS_2023_02/465513157</t>
  </si>
  <si>
    <t>Komunikace pozemní</t>
  </si>
  <si>
    <t>44</t>
  </si>
  <si>
    <t>564231111</t>
  </si>
  <si>
    <t>Podklad nebo podsyp ze štěrkopísku ŠP plochy přes 100 m2 tl 100 mm</t>
  </si>
  <si>
    <t>2052219807</t>
  </si>
  <si>
    <t>Podklad nebo podsyp ze štěrkopísku ŠP s rozprostřením, vlhčením a zhutněním plochy přes 100 m2, po zhutnění tl. 100 mm</t>
  </si>
  <si>
    <t>https://podminky.urs.cz/item/CS_URS_2023_02/564231111</t>
  </si>
  <si>
    <t>"podklad pod panelovou komunikaci"7*12+(84,8+15)*3</t>
  </si>
  <si>
    <t>45</t>
  </si>
  <si>
    <t>584121108</t>
  </si>
  <si>
    <t>Osazení silničních dílců z ŽB do lože z kameniva těženého tl 40 mm plochy do 15 m2</t>
  </si>
  <si>
    <t>-69495224</t>
  </si>
  <si>
    <t>Osazení silničních dílců ze železového betonu s podkladem z kameniva těženého do tl. 40 mm jakéhokoliv druhu a velikosti, na plochu jednotlivě do 15 m2</t>
  </si>
  <si>
    <t>https://podminky.urs.cz/item/CS_URS_2023_02/584121108</t>
  </si>
  <si>
    <t>46</t>
  </si>
  <si>
    <t>113106242</t>
  </si>
  <si>
    <t>Rozebrání vozovek ze silničních dílců se spárami zalitými cementovou maltou strojně pl přes 200 m2</t>
  </si>
  <si>
    <t>-531670091</t>
  </si>
  <si>
    <t>Rozebrání dílců vozovek a ploch s přemístěním hmot na skládku na vzdálenost do 3 m nebo s naložením na dopravní prostředek, ze silničních dílců jakýchkoliv rozměrů, s ložem z kameniva nebo živice strojně plochy jednotlivě přes 200 m2 se spárami zalitými cementovou maltou</t>
  </si>
  <si>
    <t>https://podminky.urs.cz/item/CS_URS_2023_02/113106242</t>
  </si>
  <si>
    <t>47</t>
  </si>
  <si>
    <t>113107111</t>
  </si>
  <si>
    <t>Odstranění podkladu z kameniva těženého tl do 100 mm ručně</t>
  </si>
  <si>
    <t>309026048</t>
  </si>
  <si>
    <t>Odstranění podkladů nebo krytů ručně s přemístěním hmot na skládku na vzdálenost do 3 m nebo s naložením na dopravní prostředek z kameniva těženého, o tl. vrstvy do 100 mm</t>
  </si>
  <si>
    <t>https://podminky.urs.cz/item/CS_URS_2023_02/113107111</t>
  </si>
  <si>
    <t>48</t>
  </si>
  <si>
    <t>59381001.R</t>
  </si>
  <si>
    <t>Panel silniční 3,00x1,20 - opotřebení</t>
  </si>
  <si>
    <t>kus</t>
  </si>
  <si>
    <t>1634158813</t>
  </si>
  <si>
    <t>Panel silniční 3,00x1,20 - opotřebení panelů</t>
  </si>
  <si>
    <t>"opotřebení panelů provizorní komunikace"106</t>
  </si>
  <si>
    <t>Ostatní konstrukce a práce-bourání</t>
  </si>
  <si>
    <t>49</t>
  </si>
  <si>
    <t>936942211</t>
  </si>
  <si>
    <t>Zhotovení tabulky s letopočtem opravy mostu vložením šablony do bednění</t>
  </si>
  <si>
    <t>70608028</t>
  </si>
  <si>
    <t>Zhotovení tabulky s letopočtem opravy nebo větší údržby vložením šablony do bednění</t>
  </si>
  <si>
    <t>https://podminky.urs.cz/item/CS_URS_2023_02/936942211</t>
  </si>
  <si>
    <t>50</t>
  </si>
  <si>
    <t>962021112</t>
  </si>
  <si>
    <t>Bourání mostních zdí a pilířů z kamene</t>
  </si>
  <si>
    <t>142597326</t>
  </si>
  <si>
    <t>Bourání mostních konstrukcí zdiva a pilířů z kamene nebo cihel</t>
  </si>
  <si>
    <t>https://podminky.urs.cz/item/CS_URS_2023_02/962021112</t>
  </si>
  <si>
    <t>"ubourání častí zdiva průčelí vpravo"0,6*0,75*12,15</t>
  </si>
  <si>
    <t>51</t>
  </si>
  <si>
    <t>962052211</t>
  </si>
  <si>
    <t>Bourání zdiva nadzákladového ze ŽB přes 1 m3</t>
  </si>
  <si>
    <t>-1619961177</t>
  </si>
  <si>
    <t>Bourání zdiva železobetonového nadzákladového, objemu přes 1 m3</t>
  </si>
  <si>
    <t>https://podminky.urs.cz/item/CS_URS_2023_02/962052211</t>
  </si>
  <si>
    <t>"bourání říms a části průčelí vlevo"0,6*0,3*11,33+0,6*0,6*0,5*11,31</t>
  </si>
  <si>
    <t>52</t>
  </si>
  <si>
    <t>966023211</t>
  </si>
  <si>
    <t>Snesení nevyhovujících kamenných římsových desek na průčelním zdivu a křídlech</t>
  </si>
  <si>
    <t>504037747</t>
  </si>
  <si>
    <t>Snesení kamenných římsových desek na průčelním zdivu a křídlech</t>
  </si>
  <si>
    <t>https://podminky.urs.cz/item/CS_URS_2023_02/966023211</t>
  </si>
  <si>
    <t>"vpravo"12,15*0,6*0,3</t>
  </si>
  <si>
    <t>997</t>
  </si>
  <si>
    <t>Přesun sutě</t>
  </si>
  <si>
    <t>53</t>
  </si>
  <si>
    <t>997211111</t>
  </si>
  <si>
    <t>Svislá doprava suti na v 3,5 m</t>
  </si>
  <si>
    <t>-1745974394</t>
  </si>
  <si>
    <t>Svislá doprava suti nebo vybouraných hmot s naložením do dopravního zařízení a s vyprázdněním dopravního zařízení na hromadu nebo do dopravního prostředku suti na výšku do 3,5 m</t>
  </si>
  <si>
    <t>https://podminky.urs.cz/item/CS_URS_2023_02/997211111</t>
  </si>
  <si>
    <t>54</t>
  </si>
  <si>
    <t>997211119</t>
  </si>
  <si>
    <t>Příplatek ZKD 3,5 m výšky u svislé dopravy suti</t>
  </si>
  <si>
    <t>174330892</t>
  </si>
  <si>
    <t>Svislá doprava suti nebo vybouraných hmot s naložením do dopravního zařízení a s vyprázdněním dopravního zařízení na hromadu nebo do dopravního prostředku suti na výšku Příplatek k ceně za každých dalších i započatých 3,5 m výšky přes 3,5 m</t>
  </si>
  <si>
    <t>https://podminky.urs.cz/item/CS_URS_2023_02/997211119</t>
  </si>
  <si>
    <t>55</t>
  </si>
  <si>
    <t>997211511</t>
  </si>
  <si>
    <t>Vodorovná doprava suti po suchu na vzdálenost do 1 km</t>
  </si>
  <si>
    <t>-650189739</t>
  </si>
  <si>
    <t>Vodorovná doprava suti nebo vybouraných hmot suti se složením a hrubým urovnáním, na vzdálenost do 1 km</t>
  </si>
  <si>
    <t>https://podminky.urs.cz/item/CS_URS_2023_02/997211511</t>
  </si>
  <si>
    <t>56</t>
  </si>
  <si>
    <t>997211519</t>
  </si>
  <si>
    <t>Příplatek ZKD 1 km u vodorovné dopravy suti</t>
  </si>
  <si>
    <t>-1602347131</t>
  </si>
  <si>
    <t>Vodorovná doprava suti nebo vybouraných hmot suti se složením a hrubým urovnáním, na vzdálenost Příplatek k ceně za každý další i započatý 1 km přes 1 km</t>
  </si>
  <si>
    <t>https://podminky.urs.cz/item/CS_URS_2023_02/997211519</t>
  </si>
  <si>
    <t>"odvoz na skládky 30km"30*240,069</t>
  </si>
  <si>
    <t>57</t>
  </si>
  <si>
    <t>997211611</t>
  </si>
  <si>
    <t>Nakládání suti na dopravní prostředky pro vodorovnou dopravu</t>
  </si>
  <si>
    <t>1991157698</t>
  </si>
  <si>
    <t>Nakládání suti nebo vybouraných hmot na dopravní prostředky pro vodorovnou dopravu suti</t>
  </si>
  <si>
    <t>https://podminky.urs.cz/item/CS_URS_2023_02/997211611</t>
  </si>
  <si>
    <t>58</t>
  </si>
  <si>
    <t>997221873</t>
  </si>
  <si>
    <t>Poplatek za uložení na recyklační skládce (skládkovné) stavebního odpadu zeminy a kamení zatříděného do Katalogu odpadů pod kódem 17 05 04</t>
  </si>
  <si>
    <t>-331077639</t>
  </si>
  <si>
    <t>https://podminky.urs.cz/item/CS_URS_2023_02/997221873</t>
  </si>
  <si>
    <t>240,069</t>
  </si>
  <si>
    <t>998</t>
  </si>
  <si>
    <t>Přesun hmot</t>
  </si>
  <si>
    <t>59</t>
  </si>
  <si>
    <t>998212111</t>
  </si>
  <si>
    <t>Přesun hmot pro mosty zděné, monolitické betonové nebo ocelové v do 20 m</t>
  </si>
  <si>
    <t>1133111853</t>
  </si>
  <si>
    <t>Přesun hmot pro mosty zděné, betonové monolitické, spřažené ocelobetonové nebo kovové vodorovná dopravní vzdálenost do 100 m výška mostu do 20 m</t>
  </si>
  <si>
    <t>https://podminky.urs.cz/item/CS_URS_2023_02/998212111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</si>
  <si>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</si>
  <si>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</si>
  <si>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</si>
  <si>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</si>
  <si>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</si>
  <si>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</si>
  <si>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VRN1</t>
  </si>
  <si>
    <t>Průzkumné, geodetické a projektové práce</t>
  </si>
  <si>
    <t>012203000</t>
  </si>
  <si>
    <t>Geodetické práce při provádění stavby</t>
  </si>
  <si>
    <t>kpl</t>
  </si>
  <si>
    <t>CS ÚRS 2023 01</t>
  </si>
  <si>
    <t>1024</t>
  </si>
  <si>
    <t>1479761486</t>
  </si>
  <si>
    <t>Průzkumné, geodetické a projektové práce geodetické práce při provádění stavby</t>
  </si>
  <si>
    <t>https://podminky.urs.cz/item/CS_URS_2023_01/012203000</t>
  </si>
  <si>
    <t>"Geodetické práce při výstavbě"1</t>
  </si>
  <si>
    <t>012303000</t>
  </si>
  <si>
    <t>Geodetické práce po výstavbě</t>
  </si>
  <si>
    <t>-1496344143</t>
  </si>
  <si>
    <t>https://podminky.urs.cz/item/CS_URS_2023_01/012303000</t>
  </si>
  <si>
    <t>"Geom. zaměření skutečného stavu"1</t>
  </si>
  <si>
    <t>013254000</t>
  </si>
  <si>
    <t>Dokumentace skutečného provedení stavby</t>
  </si>
  <si>
    <t>-1461723637</t>
  </si>
  <si>
    <t>Průzkumné, geodetické a projektové práce projektové práce dokumentace stavby (výkresová a textová) skutečného provedení stavby</t>
  </si>
  <si>
    <t>https://podminky.urs.cz/item/CS_URS_2023_01/013254000</t>
  </si>
  <si>
    <t>VRN3</t>
  </si>
  <si>
    <t>Zařízení staveniště</t>
  </si>
  <si>
    <t>030001000</t>
  </si>
  <si>
    <t>-94187108</t>
  </si>
  <si>
    <t>Základní rozdělení průvodních činností a nákladů zařízení staveniště</t>
  </si>
  <si>
    <t>https://podminky.urs.cz/item/CS_URS_2023_01/030001000</t>
  </si>
  <si>
    <t>032503000</t>
  </si>
  <si>
    <t>Skládky na staveništi</t>
  </si>
  <si>
    <t>-313408242</t>
  </si>
  <si>
    <t>https://podminky.urs.cz/item/CS_URS_2023_01/032503000</t>
  </si>
  <si>
    <t>035002000</t>
  </si>
  <si>
    <t>Pronájmy ploch, objektů</t>
  </si>
  <si>
    <t>1435956586</t>
  </si>
  <si>
    <t>https://podminky.urs.cz/item/CS_URS_2023_01/035002000</t>
  </si>
  <si>
    <t>VRN4</t>
  </si>
  <si>
    <t>Inženýrská činnost</t>
  </si>
  <si>
    <t>041103000</t>
  </si>
  <si>
    <t>Autorský dozor projektanta</t>
  </si>
  <si>
    <t>2092398397</t>
  </si>
  <si>
    <t>Inženýrská činnost dozory autorský dozor projektanta</t>
  </si>
  <si>
    <t>https://podminky.urs.cz/item/CS_URS_2023_01/041103000</t>
  </si>
  <si>
    <t>043194000</t>
  </si>
  <si>
    <t>Ostatní zkoušky</t>
  </si>
  <si>
    <t>746473427</t>
  </si>
  <si>
    <t>Inženýrská činnost zkoušky a ostatní měření zkoušky ostatní zkoušky</t>
  </si>
  <si>
    <t>https://podminky.urs.cz/item/CS_URS_2023_01/043194000</t>
  </si>
  <si>
    <t>VRN6</t>
  </si>
  <si>
    <t>Územní vlivy</t>
  </si>
  <si>
    <t>065002000</t>
  </si>
  <si>
    <t>Mimostaveništní doprava materiálů</t>
  </si>
  <si>
    <t>-1340477588</t>
  </si>
  <si>
    <t>Hlavní tituly průvodních činností a nákladů územní vlivy mimostaveništní doprava materiálů a výrobků</t>
  </si>
  <si>
    <t>https://podminky.urs.cz/item/CS_URS_2023_01/065002000</t>
  </si>
  <si>
    <t>VRN7</t>
  </si>
  <si>
    <t>Provozní vlivy</t>
  </si>
  <si>
    <t>074002000</t>
  </si>
  <si>
    <t>Železniční a městský kolejový provoz</t>
  </si>
  <si>
    <t>331696820</t>
  </si>
  <si>
    <t>https://podminky.urs.cz/item/CS_URS_2023_01/074002000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</si>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</sst>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80008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5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8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2" xfId="0" applyFont="1" applyBorder="1" applyAlignment="1">
      <alignment horizontal="center" vertical="center"/>
    </xf>
    <xf numFmtId="0" fontId="20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1" fillId="0" borderId="15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1" fillId="0" borderId="15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2" fillId="4" borderId="8" xfId="0" applyFont="1" applyFill="1" applyBorder="1" applyAlignment="1" applyProtection="1">
      <alignment horizontal="center" vertical="center"/>
    </xf>
    <xf numFmtId="0" fontId="22" fillId="4" borderId="8" xfId="0" applyFont="1" applyFill="1" applyBorder="1" applyAlignment="1" applyProtection="1">
      <alignment horizontal="right" vertical="center"/>
    </xf>
    <xf numFmtId="0" fontId="22" fillId="4" borderId="9" xfId="0" applyFont="1" applyFill="1" applyBorder="1" applyAlignment="1" applyProtection="1">
      <alignment horizontal="center" vertical="center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23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20" fillId="0" borderId="15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9" fillId="0" borderId="15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166" fontId="29" fillId="0" borderId="21" xfId="0" applyNumberFormat="1" applyFont="1" applyBorder="1" applyAlignment="1" applyProtection="1">
      <alignment vertical="center"/>
    </xf>
    <xf numFmtId="4" fontId="29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22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2" fillId="0" borderId="13" xfId="0" applyNumberFormat="1" applyFont="1" applyBorder="1" applyAlignment="1" applyProtection="1"/>
    <xf numFmtId="166" fontId="32" fillId="0" borderId="14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22" fillId="0" borderId="23" xfId="0" applyFont="1" applyBorder="1" applyAlignment="1" applyProtection="1">
      <alignment horizontal="center" vertical="center"/>
    </xf>
    <xf numFmtId="49" fontId="22" fillId="0" borderId="23" xfId="0" applyNumberFormat="1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left" vertical="center" wrapText="1"/>
    </xf>
    <xf numFmtId="0" fontId="22" fillId="0" borderId="23" xfId="0" applyFont="1" applyBorder="1" applyAlignment="1" applyProtection="1">
      <alignment horizontal="center" vertical="center" wrapText="1"/>
    </xf>
    <xf numFmtId="167" fontId="22" fillId="0" borderId="23" xfId="0" applyNumberFormat="1" applyFont="1" applyBorder="1" applyAlignment="1" applyProtection="1">
      <alignment vertical="center"/>
    </xf>
    <xf numFmtId="4" fontId="22" fillId="2" borderId="23" xfId="0" applyNumberFormat="1" applyFont="1" applyFill="1" applyBorder="1" applyAlignment="1" applyProtection="1">
      <alignment vertical="center"/>
      <protection locked="0"/>
    </xf>
    <xf numFmtId="4" fontId="22" fillId="0" borderId="23" xfId="0" applyNumberFormat="1" applyFont="1" applyBorder="1" applyAlignment="1" applyProtection="1">
      <alignment vertical="center"/>
    </xf>
    <xf numFmtId="0" fontId="23" fillId="2" borderId="15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6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8" fillId="0" borderId="0" xfId="0" applyFont="1" applyAlignment="1" applyProtection="1">
      <alignment vertical="center" wrapText="1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4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0" fontId="11" fillId="0" borderId="0" xfId="0" applyFont="1" applyAlignment="1" applyProtection="1">
      <alignment vertical="center"/>
      <protection locked="0"/>
    </xf>
    <xf numFmtId="0" fontId="11" fillId="0" borderId="4" xfId="0" applyFont="1" applyBorder="1" applyAlignment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6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23" xfId="0" applyFont="1" applyBorder="1" applyAlignment="1" applyProtection="1">
      <alignment horizontal="center" vertical="center"/>
    </xf>
    <xf numFmtId="49" fontId="39" fillId="0" borderId="23" xfId="0" applyNumberFormat="1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left" vertical="center" wrapText="1"/>
    </xf>
    <xf numFmtId="0" fontId="39" fillId="0" borderId="23" xfId="0" applyFont="1" applyBorder="1" applyAlignment="1" applyProtection="1">
      <alignment horizontal="center" vertical="center" wrapText="1"/>
    </xf>
    <xf numFmtId="167" fontId="39" fillId="0" borderId="23" xfId="0" applyNumberFormat="1" applyFont="1" applyBorder="1" applyAlignment="1" applyProtection="1">
      <alignment vertical="center"/>
    </xf>
    <xf numFmtId="4" fontId="39" fillId="2" borderId="23" xfId="0" applyNumberFormat="1" applyFont="1" applyFill="1" applyBorder="1" applyAlignment="1" applyProtection="1">
      <alignment vertical="center"/>
      <protection locked="0"/>
    </xf>
    <xf numFmtId="4" fontId="39" fillId="0" borderId="23" xfId="0" applyNumberFormat="1" applyFont="1" applyBorder="1" applyAlignment="1" applyProtection="1">
      <alignment vertical="center"/>
    </xf>
    <xf numFmtId="0" fontId="40" fillId="0" borderId="4" xfId="0" applyFont="1" applyBorder="1" applyAlignment="1">
      <alignment vertical="center"/>
    </xf>
    <xf numFmtId="0" fontId="39" fillId="2" borderId="15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41" fillId="0" borderId="24" xfId="0" applyFont="1" applyBorder="1" applyAlignment="1">
      <alignment vertical="center" wrapText="1"/>
    </xf>
    <xf numFmtId="0" fontId="41" fillId="0" borderId="25" xfId="0" applyFont="1" applyBorder="1" applyAlignment="1">
      <alignment vertical="center" wrapText="1"/>
    </xf>
    <xf numFmtId="0" fontId="41" fillId="0" borderId="26" xfId="0" applyFont="1" applyBorder="1" applyAlignment="1">
      <alignment vertical="center" wrapText="1"/>
    </xf>
    <xf numFmtId="0" fontId="41" fillId="0" borderId="27" xfId="0" applyFont="1" applyBorder="1" applyAlignment="1">
      <alignment horizontal="center" vertical="center" wrapText="1"/>
    </xf>
    <xf numFmtId="0" fontId="42" fillId="0" borderId="1" xfId="0" applyFont="1" applyBorder="1" applyAlignment="1">
      <alignment horizontal="center" vertical="center" wrapText="1"/>
    </xf>
    <xf numFmtId="0" fontId="41" fillId="0" borderId="28" xfId="0" applyFont="1" applyBorder="1" applyAlignment="1">
      <alignment horizontal="center" vertical="center" wrapText="1"/>
    </xf>
    <xf numFmtId="0" fontId="41" fillId="0" borderId="27" xfId="0" applyFont="1" applyBorder="1" applyAlignment="1">
      <alignment vertical="center" wrapText="1"/>
    </xf>
    <xf numFmtId="0" fontId="43" fillId="0" borderId="29" xfId="0" applyFont="1" applyBorder="1" applyAlignment="1">
      <alignment horizontal="left" wrapText="1"/>
    </xf>
    <xf numFmtId="0" fontId="41" fillId="0" borderId="28" xfId="0" applyFont="1" applyBorder="1" applyAlignment="1">
      <alignment vertical="center" wrapText="1"/>
    </xf>
    <xf numFmtId="0" fontId="43" fillId="0" borderId="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center" wrapText="1"/>
    </xf>
    <xf numFmtId="0" fontId="45" fillId="0" borderId="27" xfId="0" applyFont="1" applyBorder="1" applyAlignment="1">
      <alignment vertical="center" wrapText="1"/>
    </xf>
    <xf numFmtId="0" fontId="44" fillId="0" borderId="1" xfId="0" applyFont="1" applyBorder="1" applyAlignment="1">
      <alignment vertical="center" wrapText="1"/>
    </xf>
    <xf numFmtId="0" fontId="44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vertical="center"/>
    </xf>
    <xf numFmtId="49" fontId="44" fillId="0" borderId="1" xfId="0" applyNumberFormat="1" applyFont="1" applyBorder="1" applyAlignment="1">
      <alignment horizontal="left" vertical="center" wrapText="1"/>
    </xf>
    <xf numFmtId="49" fontId="44" fillId="0" borderId="1" xfId="0" applyNumberFormat="1" applyFont="1" applyBorder="1" applyAlignment="1">
      <alignment vertical="center" wrapText="1"/>
    </xf>
    <xf numFmtId="0" fontId="41" fillId="0" borderId="30" xfId="0" applyFont="1" applyBorder="1" applyAlignment="1">
      <alignment vertical="center" wrapText="1"/>
    </xf>
    <xf numFmtId="0" fontId="46" fillId="0" borderId="29" xfId="0" applyFont="1" applyBorder="1" applyAlignment="1">
      <alignment vertical="center" wrapText="1"/>
    </xf>
    <xf numFmtId="0" fontId="41" fillId="0" borderId="31" xfId="0" applyFont="1" applyBorder="1" applyAlignment="1">
      <alignment vertical="center" wrapText="1"/>
    </xf>
    <xf numFmtId="0" fontId="41" fillId="0" borderId="1" xfId="0" applyFont="1" applyBorder="1" applyAlignment="1">
      <alignment vertical="top"/>
    </xf>
    <xf numFmtId="0" fontId="41" fillId="0" borderId="0" xfId="0" applyFont="1" applyAlignment="1">
      <alignment vertical="top"/>
    </xf>
    <xf numFmtId="0" fontId="41" fillId="0" borderId="24" xfId="0" applyFont="1" applyBorder="1" applyAlignment="1">
      <alignment horizontal="left" vertical="center"/>
    </xf>
    <xf numFmtId="0" fontId="41" fillId="0" borderId="25" xfId="0" applyFont="1" applyBorder="1" applyAlignment="1">
      <alignment horizontal="left" vertical="center"/>
    </xf>
    <xf numFmtId="0" fontId="41" fillId="0" borderId="26" xfId="0" applyFont="1" applyBorder="1" applyAlignment="1">
      <alignment horizontal="left" vertical="center"/>
    </xf>
    <xf numFmtId="0" fontId="41" fillId="0" borderId="27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1" fillId="0" borderId="28" xfId="0" applyFont="1" applyBorder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47" fillId="0" borderId="0" xfId="0" applyFont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43" fillId="0" borderId="29" xfId="0" applyFont="1" applyBorder="1" applyAlignment="1">
      <alignment horizontal="center" vertical="center"/>
    </xf>
    <xf numFmtId="0" fontId="47" fillId="0" borderId="29" xfId="0" applyFont="1" applyBorder="1" applyAlignment="1">
      <alignment horizontal="left" vertical="center"/>
    </xf>
    <xf numFmtId="0" fontId="48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center" vertical="center"/>
    </xf>
    <xf numFmtId="0" fontId="44" fillId="0" borderId="0" xfId="0" applyFont="1" applyAlignment="1">
      <alignment horizontal="left" vertical="center"/>
    </xf>
    <xf numFmtId="0" fontId="45" fillId="0" borderId="27" xfId="0" applyFont="1" applyBorder="1" applyAlignment="1">
      <alignment horizontal="left" vertical="center"/>
    </xf>
    <xf numFmtId="0" fontId="44" fillId="0" borderId="1" xfId="0" applyFont="1" applyFill="1" applyBorder="1" applyAlignment="1">
      <alignment horizontal="left" vertical="center"/>
    </xf>
    <xf numFmtId="0" fontId="44" fillId="0" borderId="1" xfId="0" applyFont="1" applyFill="1" applyBorder="1" applyAlignment="1">
      <alignment horizontal="center" vertical="center"/>
    </xf>
    <xf numFmtId="0" fontId="41" fillId="0" borderId="30" xfId="0" applyFont="1" applyBorder="1" applyAlignment="1">
      <alignment horizontal="left" vertical="center"/>
    </xf>
    <xf numFmtId="0" fontId="46" fillId="0" borderId="29" xfId="0" applyFont="1" applyBorder="1" applyAlignment="1">
      <alignment horizontal="left" vertical="center"/>
    </xf>
    <xf numFmtId="0" fontId="41" fillId="0" borderId="3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5" fillId="0" borderId="29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center" vertical="center" wrapText="1"/>
    </xf>
    <xf numFmtId="0" fontId="41" fillId="0" borderId="24" xfId="0" applyFont="1" applyBorder="1" applyAlignment="1">
      <alignment horizontal="left" vertical="center" wrapText="1"/>
    </xf>
    <xf numFmtId="0" fontId="41" fillId="0" borderId="25" xfId="0" applyFont="1" applyBorder="1" applyAlignment="1">
      <alignment horizontal="left" vertical="center" wrapText="1"/>
    </xf>
    <xf numFmtId="0" fontId="41" fillId="0" borderId="26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47" fillId="0" borderId="27" xfId="0" applyFont="1" applyBorder="1" applyAlignment="1">
      <alignment horizontal="left" vertical="center" wrapText="1"/>
    </xf>
    <xf numFmtId="0" fontId="47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1" xfId="0" applyFont="1" applyBorder="1" applyAlignment="1">
      <alignment horizontal="left" vertical="center"/>
    </xf>
    <xf numFmtId="0" fontId="45" fillId="0" borderId="28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/>
    </xf>
    <xf numFmtId="0" fontId="45" fillId="0" borderId="30" xfId="0" applyFont="1" applyBorder="1" applyAlignment="1">
      <alignment horizontal="left" vertical="center" wrapText="1"/>
    </xf>
    <xf numFmtId="0" fontId="45" fillId="0" borderId="29" xfId="0" applyFont="1" applyBorder="1" applyAlignment="1">
      <alignment horizontal="left" vertical="center" wrapText="1"/>
    </xf>
    <xf numFmtId="0" fontId="45" fillId="0" borderId="31" xfId="0" applyFont="1" applyBorder="1" applyAlignment="1">
      <alignment horizontal="left" vertical="center" wrapText="1"/>
    </xf>
    <xf numFmtId="0" fontId="44" fillId="0" borderId="1" xfId="0" applyFont="1" applyBorder="1" applyAlignment="1">
      <alignment horizontal="left" vertical="top"/>
    </xf>
    <xf numFmtId="0" fontId="44" fillId="0" borderId="1" xfId="0" applyFont="1" applyBorder="1" applyAlignment="1">
      <alignment horizontal="center" vertical="top"/>
    </xf>
    <xf numFmtId="0" fontId="45" fillId="0" borderId="30" xfId="0" applyFont="1" applyBorder="1" applyAlignment="1">
      <alignment horizontal="left" vertical="center"/>
    </xf>
    <xf numFmtId="0" fontId="45" fillId="0" borderId="31" xfId="0" applyFont="1" applyBorder="1" applyAlignment="1">
      <alignment horizontal="left" vertical="center"/>
    </xf>
    <xf numFmtId="0" fontId="45" fillId="0" borderId="1" xfId="0" applyFont="1" applyBorder="1" applyAlignment="1">
      <alignment horizontal="center" vertical="center"/>
    </xf>
    <xf numFmtId="0" fontId="47" fillId="0" borderId="0" xfId="0" applyFont="1" applyAlignment="1">
      <alignment vertical="center"/>
    </xf>
    <xf numFmtId="0" fontId="43" fillId="0" borderId="1" xfId="0" applyFont="1" applyBorder="1" applyAlignment="1">
      <alignment vertical="center"/>
    </xf>
    <xf numFmtId="0" fontId="47" fillId="0" borderId="29" xfId="0" applyFont="1" applyBorder="1" applyAlignment="1">
      <alignment vertical="center"/>
    </xf>
    <xf numFmtId="0" fontId="43" fillId="0" borderId="29" xfId="0" applyFont="1" applyBorder="1" applyAlignment="1">
      <alignment vertical="center"/>
    </xf>
    <xf numFmtId="0" fontId="44" fillId="0" borderId="1" xfId="0" applyFont="1" applyBorder="1" applyAlignment="1">
      <alignment vertical="top"/>
    </xf>
    <xf numFmtId="49" fontId="44" fillId="0" borderId="1" xfId="0" applyNumberFormat="1" applyFont="1" applyBorder="1" applyAlignment="1">
      <alignment horizontal="left" vertical="center"/>
    </xf>
    <xf numFmtId="0" fontId="0" fillId="0" borderId="29" xfId="0" applyBorder="1" applyAlignment="1">
      <alignment vertical="top"/>
    </xf>
    <xf numFmtId="0" fontId="43" fillId="0" borderId="29" xfId="0" applyFont="1" applyBorder="1" applyAlignment="1">
      <alignment horizontal="left"/>
    </xf>
    <xf numFmtId="0" fontId="47" fillId="0" borderId="29" xfId="0" applyFont="1" applyBorder="1" applyAlignment="1"/>
    <xf numFmtId="0" fontId="41" fillId="0" borderId="27" xfId="0" applyFont="1" applyBorder="1" applyAlignment="1">
      <alignment vertical="top"/>
    </xf>
    <xf numFmtId="0" fontId="41" fillId="0" borderId="28" xfId="0" applyFont="1" applyBorder="1" applyAlignment="1">
      <alignment vertical="top"/>
    </xf>
    <xf numFmtId="0" fontId="41" fillId="0" borderId="30" xfId="0" applyFont="1" applyBorder="1" applyAlignment="1">
      <alignment vertical="top"/>
    </xf>
    <xf numFmtId="0" fontId="41" fillId="0" borderId="29" xfId="0" applyFont="1" applyBorder="1" applyAlignment="1">
      <alignment vertical="top"/>
    </xf>
    <xf numFmtId="0" fontId="41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2/111211201" TargetMode="External" /><Relationship Id="rId2" Type="http://schemas.openxmlformats.org/officeDocument/2006/relationships/hyperlink" Target="https://podminky.urs.cz/item/CS_URS_2023_02/112155311" TargetMode="External" /><Relationship Id="rId3" Type="http://schemas.openxmlformats.org/officeDocument/2006/relationships/hyperlink" Target="https://podminky.urs.cz/item/CS_URS_2023_02/113105111" TargetMode="External" /><Relationship Id="rId4" Type="http://schemas.openxmlformats.org/officeDocument/2006/relationships/hyperlink" Target="https://podminky.urs.cz/item/CS_URS_2023_02/113151111" TargetMode="External" /><Relationship Id="rId5" Type="http://schemas.openxmlformats.org/officeDocument/2006/relationships/hyperlink" Target="https://podminky.urs.cz/item/CS_URS_2023_02/115001105" TargetMode="External" /><Relationship Id="rId6" Type="http://schemas.openxmlformats.org/officeDocument/2006/relationships/hyperlink" Target="https://podminky.urs.cz/item/CS_URS_2023_02/115101201" TargetMode="External" /><Relationship Id="rId7" Type="http://schemas.openxmlformats.org/officeDocument/2006/relationships/hyperlink" Target="https://podminky.urs.cz/item/CS_URS_2023_02/121103112" TargetMode="External" /><Relationship Id="rId8" Type="http://schemas.openxmlformats.org/officeDocument/2006/relationships/hyperlink" Target="https://podminky.urs.cz/item/CS_URS_2023_02/131251100" TargetMode="External" /><Relationship Id="rId9" Type="http://schemas.openxmlformats.org/officeDocument/2006/relationships/hyperlink" Target="https://podminky.urs.cz/item/CS_URS_2023_02/153191121" TargetMode="External" /><Relationship Id="rId10" Type="http://schemas.openxmlformats.org/officeDocument/2006/relationships/hyperlink" Target="https://podminky.urs.cz/item/CS_URS_2023_02/153191131" TargetMode="External" /><Relationship Id="rId11" Type="http://schemas.openxmlformats.org/officeDocument/2006/relationships/hyperlink" Target="https://podminky.urs.cz/item/CS_URS_2023_02/162351103" TargetMode="External" /><Relationship Id="rId12" Type="http://schemas.openxmlformats.org/officeDocument/2006/relationships/hyperlink" Target="https://podminky.urs.cz/item/CS_URS_2023_02/167151111" TargetMode="External" /><Relationship Id="rId13" Type="http://schemas.openxmlformats.org/officeDocument/2006/relationships/hyperlink" Target="https://podminky.urs.cz/item/CS_URS_2023_02/162751117" TargetMode="External" /><Relationship Id="rId14" Type="http://schemas.openxmlformats.org/officeDocument/2006/relationships/hyperlink" Target="https://podminky.urs.cz/item/CS_URS_2023_02/162751119" TargetMode="External" /><Relationship Id="rId15" Type="http://schemas.openxmlformats.org/officeDocument/2006/relationships/hyperlink" Target="https://podminky.urs.cz/item/CS_URS_2023_02/171201231" TargetMode="External" /><Relationship Id="rId16" Type="http://schemas.openxmlformats.org/officeDocument/2006/relationships/hyperlink" Target="https://podminky.urs.cz/item/CS_URS_2023_02/174111311" TargetMode="External" /><Relationship Id="rId17" Type="http://schemas.openxmlformats.org/officeDocument/2006/relationships/hyperlink" Target="https://podminky.urs.cz/item/CS_URS_2023_02/181152302" TargetMode="External" /><Relationship Id="rId18" Type="http://schemas.openxmlformats.org/officeDocument/2006/relationships/hyperlink" Target="https://podminky.urs.cz/item/CS_URS_2023_02/181411122" TargetMode="External" /><Relationship Id="rId19" Type="http://schemas.openxmlformats.org/officeDocument/2006/relationships/hyperlink" Target="https://podminky.urs.cz/item/CS_URS_2023_02/182111111" TargetMode="External" /><Relationship Id="rId20" Type="http://schemas.openxmlformats.org/officeDocument/2006/relationships/hyperlink" Target="https://podminky.urs.cz/item/CS_URS_2023_02/182201101" TargetMode="External" /><Relationship Id="rId21" Type="http://schemas.openxmlformats.org/officeDocument/2006/relationships/hyperlink" Target="https://podminky.urs.cz/item/CS_URS_2023_02/182303112" TargetMode="External" /><Relationship Id="rId22" Type="http://schemas.openxmlformats.org/officeDocument/2006/relationships/hyperlink" Target="https://podminky.urs.cz/item/CS_URS_2023_02/273311124" TargetMode="External" /><Relationship Id="rId23" Type="http://schemas.openxmlformats.org/officeDocument/2006/relationships/hyperlink" Target="https://podminky.urs.cz/item/CS_URS_2023_02/274311127" TargetMode="External" /><Relationship Id="rId24" Type="http://schemas.openxmlformats.org/officeDocument/2006/relationships/hyperlink" Target="https://podminky.urs.cz/item/CS_URS_2023_02/274354111" TargetMode="External" /><Relationship Id="rId25" Type="http://schemas.openxmlformats.org/officeDocument/2006/relationships/hyperlink" Target="https://podminky.urs.cz/item/CS_URS_2023_02/274354211" TargetMode="External" /><Relationship Id="rId26" Type="http://schemas.openxmlformats.org/officeDocument/2006/relationships/hyperlink" Target="https://podminky.urs.cz/item/CS_URS_2023_02/275321117" TargetMode="External" /><Relationship Id="rId27" Type="http://schemas.openxmlformats.org/officeDocument/2006/relationships/hyperlink" Target="https://podminky.urs.cz/item/CS_URS_2023_02/275354111" TargetMode="External" /><Relationship Id="rId28" Type="http://schemas.openxmlformats.org/officeDocument/2006/relationships/hyperlink" Target="https://podminky.urs.cz/item/CS_URS_2023_02/275354211" TargetMode="External" /><Relationship Id="rId29" Type="http://schemas.openxmlformats.org/officeDocument/2006/relationships/hyperlink" Target="https://podminky.urs.cz/item/CS_URS_2023_02/311231126" TargetMode="External" /><Relationship Id="rId30" Type="http://schemas.openxmlformats.org/officeDocument/2006/relationships/hyperlink" Target="https://podminky.urs.cz/item/CS_URS_2023_02/369317311" TargetMode="External" /><Relationship Id="rId31" Type="http://schemas.openxmlformats.org/officeDocument/2006/relationships/hyperlink" Target="https://podminky.urs.cz/item/CS_URS_2023_02/451311531" TargetMode="External" /><Relationship Id="rId32" Type="http://schemas.openxmlformats.org/officeDocument/2006/relationships/hyperlink" Target="https://podminky.urs.cz/item/CS_URS_2023_02/451576111" TargetMode="External" /><Relationship Id="rId33" Type="http://schemas.openxmlformats.org/officeDocument/2006/relationships/hyperlink" Target="https://podminky.urs.cz/item/CS_URS_2023_02/465513127" TargetMode="External" /><Relationship Id="rId34" Type="http://schemas.openxmlformats.org/officeDocument/2006/relationships/hyperlink" Target="https://podminky.urs.cz/item/CS_URS_2023_02/465513157" TargetMode="External" /><Relationship Id="rId35" Type="http://schemas.openxmlformats.org/officeDocument/2006/relationships/hyperlink" Target="https://podminky.urs.cz/item/CS_URS_2023_02/564231111" TargetMode="External" /><Relationship Id="rId36" Type="http://schemas.openxmlformats.org/officeDocument/2006/relationships/hyperlink" Target="https://podminky.urs.cz/item/CS_URS_2023_02/584121108" TargetMode="External" /><Relationship Id="rId37" Type="http://schemas.openxmlformats.org/officeDocument/2006/relationships/hyperlink" Target="https://podminky.urs.cz/item/CS_URS_2023_02/113106242" TargetMode="External" /><Relationship Id="rId38" Type="http://schemas.openxmlformats.org/officeDocument/2006/relationships/hyperlink" Target="https://podminky.urs.cz/item/CS_URS_2023_02/113107111" TargetMode="External" /><Relationship Id="rId39" Type="http://schemas.openxmlformats.org/officeDocument/2006/relationships/hyperlink" Target="https://podminky.urs.cz/item/CS_URS_2023_02/936942211" TargetMode="External" /><Relationship Id="rId40" Type="http://schemas.openxmlformats.org/officeDocument/2006/relationships/hyperlink" Target="https://podminky.urs.cz/item/CS_URS_2023_02/962021112" TargetMode="External" /><Relationship Id="rId41" Type="http://schemas.openxmlformats.org/officeDocument/2006/relationships/hyperlink" Target="https://podminky.urs.cz/item/CS_URS_2023_02/962052211" TargetMode="External" /><Relationship Id="rId42" Type="http://schemas.openxmlformats.org/officeDocument/2006/relationships/hyperlink" Target="https://podminky.urs.cz/item/CS_URS_2023_02/966023211" TargetMode="External" /><Relationship Id="rId43" Type="http://schemas.openxmlformats.org/officeDocument/2006/relationships/hyperlink" Target="https://podminky.urs.cz/item/CS_URS_2023_02/997211111" TargetMode="External" /><Relationship Id="rId44" Type="http://schemas.openxmlformats.org/officeDocument/2006/relationships/hyperlink" Target="https://podminky.urs.cz/item/CS_URS_2023_02/997211119" TargetMode="External" /><Relationship Id="rId45" Type="http://schemas.openxmlformats.org/officeDocument/2006/relationships/hyperlink" Target="https://podminky.urs.cz/item/CS_URS_2023_02/997211511" TargetMode="External" /><Relationship Id="rId46" Type="http://schemas.openxmlformats.org/officeDocument/2006/relationships/hyperlink" Target="https://podminky.urs.cz/item/CS_URS_2023_02/997211519" TargetMode="External" /><Relationship Id="rId47" Type="http://schemas.openxmlformats.org/officeDocument/2006/relationships/hyperlink" Target="https://podminky.urs.cz/item/CS_URS_2023_02/997211611" TargetMode="External" /><Relationship Id="rId48" Type="http://schemas.openxmlformats.org/officeDocument/2006/relationships/hyperlink" Target="https://podminky.urs.cz/item/CS_URS_2023_02/997221873" TargetMode="External" /><Relationship Id="rId49" Type="http://schemas.openxmlformats.org/officeDocument/2006/relationships/hyperlink" Target="https://podminky.urs.cz/item/CS_URS_2023_02/998212111" TargetMode="External" /><Relationship Id="rId50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12203000" TargetMode="External" /><Relationship Id="rId2" Type="http://schemas.openxmlformats.org/officeDocument/2006/relationships/hyperlink" Target="https://podminky.urs.cz/item/CS_URS_2023_01/012303000" TargetMode="External" /><Relationship Id="rId3" Type="http://schemas.openxmlformats.org/officeDocument/2006/relationships/hyperlink" Target="https://podminky.urs.cz/item/CS_URS_2023_01/013254000" TargetMode="External" /><Relationship Id="rId4" Type="http://schemas.openxmlformats.org/officeDocument/2006/relationships/hyperlink" Target="https://podminky.urs.cz/item/CS_URS_2023_01/030001000" TargetMode="External" /><Relationship Id="rId5" Type="http://schemas.openxmlformats.org/officeDocument/2006/relationships/hyperlink" Target="https://podminky.urs.cz/item/CS_URS_2023_01/032503000" TargetMode="External" /><Relationship Id="rId6" Type="http://schemas.openxmlformats.org/officeDocument/2006/relationships/hyperlink" Target="https://podminky.urs.cz/item/CS_URS_2023_01/035002000" TargetMode="External" /><Relationship Id="rId7" Type="http://schemas.openxmlformats.org/officeDocument/2006/relationships/hyperlink" Target="https://podminky.urs.cz/item/CS_URS_2023_01/041103000" TargetMode="External" /><Relationship Id="rId8" Type="http://schemas.openxmlformats.org/officeDocument/2006/relationships/hyperlink" Target="https://podminky.urs.cz/item/CS_URS_2023_01/043194000" TargetMode="External" /><Relationship Id="rId9" Type="http://schemas.openxmlformats.org/officeDocument/2006/relationships/hyperlink" Target="https://podminky.urs.cz/item/CS_URS_2023_01/065002000" TargetMode="External" /><Relationship Id="rId10" Type="http://schemas.openxmlformats.org/officeDocument/2006/relationships/hyperlink" Target="https://podminky.urs.cz/item/CS_URS_2023_01/074002000" TargetMode="External" /><Relationship Id="rId1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19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22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27</v>
      </c>
      <c r="AL11" s="23"/>
      <c r="AM11" s="23"/>
      <c r="AN11" s="28" t="s">
        <v>19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28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29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29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27</v>
      </c>
      <c r="AL14" s="23"/>
      <c r="AM14" s="23"/>
      <c r="AN14" s="35" t="s">
        <v>29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30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19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22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27</v>
      </c>
      <c r="AL17" s="23"/>
      <c r="AM17" s="23"/>
      <c r="AN17" s="28" t="s">
        <v>19</v>
      </c>
      <c r="AO17" s="23"/>
      <c r="AP17" s="23"/>
      <c r="AQ17" s="23"/>
      <c r="AR17" s="21"/>
      <c r="BE17" s="32"/>
      <c r="BS17" s="18" t="s">
        <v>31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32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19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22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27</v>
      </c>
      <c r="AL20" s="23"/>
      <c r="AM20" s="23"/>
      <c r="AN20" s="28" t="s">
        <v>19</v>
      </c>
      <c r="AO20" s="23"/>
      <c r="AP20" s="23"/>
      <c r="AQ20" s="23"/>
      <c r="AR20" s="21"/>
      <c r="BE20" s="32"/>
      <c r="BS20" s="18" t="s">
        <v>31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33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34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35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36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37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38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39</v>
      </c>
      <c r="E29" s="48"/>
      <c r="F29" s="33" t="s">
        <v>40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41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42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43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44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45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46</v>
      </c>
      <c r="U35" s="55"/>
      <c r="V35" s="55"/>
      <c r="W35" s="55"/>
      <c r="X35" s="57" t="s">
        <v>47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48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1201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Oprava mostu v km 23,304 na trati Brno - Jihlava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21. 12. 2021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 xml:space="preserve"> 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30</v>
      </c>
      <c r="AJ49" s="41"/>
      <c r="AK49" s="41"/>
      <c r="AL49" s="41"/>
      <c r="AM49" s="74" t="str">
        <f>IF(E17="","",E17)</f>
        <v xml:space="preserve"> </v>
      </c>
      <c r="AN49" s="65"/>
      <c r="AO49" s="65"/>
      <c r="AP49" s="65"/>
      <c r="AQ49" s="41"/>
      <c r="AR49" s="45"/>
      <c r="AS49" s="75" t="s">
        <v>49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28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32</v>
      </c>
      <c r="AJ50" s="41"/>
      <c r="AK50" s="41"/>
      <c r="AL50" s="41"/>
      <c r="AM50" s="74" t="str">
        <f>IF(E20="","",E20)</f>
        <v xml:space="preserve">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50</v>
      </c>
      <c r="D52" s="88"/>
      <c r="E52" s="88"/>
      <c r="F52" s="88"/>
      <c r="G52" s="88"/>
      <c r="H52" s="89"/>
      <c r="I52" s="90" t="s">
        <v>51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52</v>
      </c>
      <c r="AH52" s="88"/>
      <c r="AI52" s="88"/>
      <c r="AJ52" s="88"/>
      <c r="AK52" s="88"/>
      <c r="AL52" s="88"/>
      <c r="AM52" s="88"/>
      <c r="AN52" s="90" t="s">
        <v>53</v>
      </c>
      <c r="AO52" s="88"/>
      <c r="AP52" s="88"/>
      <c r="AQ52" s="92" t="s">
        <v>54</v>
      </c>
      <c r="AR52" s="45"/>
      <c r="AS52" s="93" t="s">
        <v>55</v>
      </c>
      <c r="AT52" s="94" t="s">
        <v>56</v>
      </c>
      <c r="AU52" s="94" t="s">
        <v>57</v>
      </c>
      <c r="AV52" s="94" t="s">
        <v>58</v>
      </c>
      <c r="AW52" s="94" t="s">
        <v>59</v>
      </c>
      <c r="AX52" s="94" t="s">
        <v>60</v>
      </c>
      <c r="AY52" s="94" t="s">
        <v>61</v>
      </c>
      <c r="AZ52" s="94" t="s">
        <v>62</v>
      </c>
      <c r="BA52" s="94" t="s">
        <v>63</v>
      </c>
      <c r="BB52" s="94" t="s">
        <v>64</v>
      </c>
      <c r="BC52" s="94" t="s">
        <v>65</v>
      </c>
      <c r="BD52" s="95" t="s">
        <v>66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67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ROUND(SUM(AG55:AG56),2)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ROUND(SUM(AS55:AS56),2)</f>
        <v>0</v>
      </c>
      <c r="AT54" s="107">
        <f>ROUND(SUM(AV54:AW54),2)</f>
        <v>0</v>
      </c>
      <c r="AU54" s="108">
        <f>ROUND(SUM(AU55:AU56),5)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ROUND(SUM(AZ55:AZ56),2)</f>
        <v>0</v>
      </c>
      <c r="BA54" s="107">
        <f>ROUND(SUM(BA55:BA56),2)</f>
        <v>0</v>
      </c>
      <c r="BB54" s="107">
        <f>ROUND(SUM(BB55:BB56),2)</f>
        <v>0</v>
      </c>
      <c r="BC54" s="107">
        <f>ROUND(SUM(BC55:BC56),2)</f>
        <v>0</v>
      </c>
      <c r="BD54" s="109">
        <f>ROUND(SUM(BD55:BD56),2)</f>
        <v>0</v>
      </c>
      <c r="BE54" s="6"/>
      <c r="BS54" s="110" t="s">
        <v>68</v>
      </c>
      <c r="BT54" s="110" t="s">
        <v>69</v>
      </c>
      <c r="BU54" s="111" t="s">
        <v>70</v>
      </c>
      <c r="BV54" s="110" t="s">
        <v>71</v>
      </c>
      <c r="BW54" s="110" t="s">
        <v>5</v>
      </c>
      <c r="BX54" s="110" t="s">
        <v>72</v>
      </c>
      <c r="CL54" s="110" t="s">
        <v>19</v>
      </c>
    </row>
    <row r="55" s="7" customFormat="1" ht="24.75" customHeight="1">
      <c r="A55" s="112" t="s">
        <v>73</v>
      </c>
      <c r="B55" s="113"/>
      <c r="C55" s="114"/>
      <c r="D55" s="115" t="s">
        <v>74</v>
      </c>
      <c r="E55" s="115"/>
      <c r="F55" s="115"/>
      <c r="G55" s="115"/>
      <c r="H55" s="115"/>
      <c r="I55" s="116"/>
      <c r="J55" s="115" t="s">
        <v>17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'SO 01 - Oprava mostu v km...'!J30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75</v>
      </c>
      <c r="AR55" s="119"/>
      <c r="AS55" s="120">
        <v>0</v>
      </c>
      <c r="AT55" s="121">
        <f>ROUND(SUM(AV55:AW55),2)</f>
        <v>0</v>
      </c>
      <c r="AU55" s="122">
        <f>'SO 01 - Oprava mostu v km...'!P88</f>
        <v>0</v>
      </c>
      <c r="AV55" s="121">
        <f>'SO 01 - Oprava mostu v km...'!J33</f>
        <v>0</v>
      </c>
      <c r="AW55" s="121">
        <f>'SO 01 - Oprava mostu v km...'!J34</f>
        <v>0</v>
      </c>
      <c r="AX55" s="121">
        <f>'SO 01 - Oprava mostu v km...'!J35</f>
        <v>0</v>
      </c>
      <c r="AY55" s="121">
        <f>'SO 01 - Oprava mostu v km...'!J36</f>
        <v>0</v>
      </c>
      <c r="AZ55" s="121">
        <f>'SO 01 - Oprava mostu v km...'!F33</f>
        <v>0</v>
      </c>
      <c r="BA55" s="121">
        <f>'SO 01 - Oprava mostu v km...'!F34</f>
        <v>0</v>
      </c>
      <c r="BB55" s="121">
        <f>'SO 01 - Oprava mostu v km...'!F35</f>
        <v>0</v>
      </c>
      <c r="BC55" s="121">
        <f>'SO 01 - Oprava mostu v km...'!F36</f>
        <v>0</v>
      </c>
      <c r="BD55" s="123">
        <f>'SO 01 - Oprava mostu v km...'!F37</f>
        <v>0</v>
      </c>
      <c r="BE55" s="7"/>
      <c r="BT55" s="124" t="s">
        <v>76</v>
      </c>
      <c r="BV55" s="124" t="s">
        <v>71</v>
      </c>
      <c r="BW55" s="124" t="s">
        <v>77</v>
      </c>
      <c r="BX55" s="124" t="s">
        <v>5</v>
      </c>
      <c r="CL55" s="124" t="s">
        <v>19</v>
      </c>
      <c r="CM55" s="124" t="s">
        <v>78</v>
      </c>
    </row>
    <row r="56" s="7" customFormat="1" ht="16.5" customHeight="1">
      <c r="A56" s="112" t="s">
        <v>73</v>
      </c>
      <c r="B56" s="113"/>
      <c r="C56" s="114"/>
      <c r="D56" s="115" t="s">
        <v>79</v>
      </c>
      <c r="E56" s="115"/>
      <c r="F56" s="115"/>
      <c r="G56" s="115"/>
      <c r="H56" s="115"/>
      <c r="I56" s="116"/>
      <c r="J56" s="115" t="s">
        <v>80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'VRN - Vedlejší rozpočtové...'!J30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75</v>
      </c>
      <c r="AR56" s="119"/>
      <c r="AS56" s="125">
        <v>0</v>
      </c>
      <c r="AT56" s="126">
        <f>ROUND(SUM(AV56:AW56),2)</f>
        <v>0</v>
      </c>
      <c r="AU56" s="127">
        <f>'VRN - Vedlejší rozpočtové...'!P85</f>
        <v>0</v>
      </c>
      <c r="AV56" s="126">
        <f>'VRN - Vedlejší rozpočtové...'!J33</f>
        <v>0</v>
      </c>
      <c r="AW56" s="126">
        <f>'VRN - Vedlejší rozpočtové...'!J34</f>
        <v>0</v>
      </c>
      <c r="AX56" s="126">
        <f>'VRN - Vedlejší rozpočtové...'!J35</f>
        <v>0</v>
      </c>
      <c r="AY56" s="126">
        <f>'VRN - Vedlejší rozpočtové...'!J36</f>
        <v>0</v>
      </c>
      <c r="AZ56" s="126">
        <f>'VRN - Vedlejší rozpočtové...'!F33</f>
        <v>0</v>
      </c>
      <c r="BA56" s="126">
        <f>'VRN - Vedlejší rozpočtové...'!F34</f>
        <v>0</v>
      </c>
      <c r="BB56" s="126">
        <f>'VRN - Vedlejší rozpočtové...'!F35</f>
        <v>0</v>
      </c>
      <c r="BC56" s="126">
        <f>'VRN - Vedlejší rozpočtové...'!F36</f>
        <v>0</v>
      </c>
      <c r="BD56" s="128">
        <f>'VRN - Vedlejší rozpočtové...'!F37</f>
        <v>0</v>
      </c>
      <c r="BE56" s="7"/>
      <c r="BT56" s="124" t="s">
        <v>76</v>
      </c>
      <c r="BV56" s="124" t="s">
        <v>71</v>
      </c>
      <c r="BW56" s="124" t="s">
        <v>81</v>
      </c>
      <c r="BX56" s="124" t="s">
        <v>5</v>
      </c>
      <c r="CL56" s="124" t="s">
        <v>19</v>
      </c>
      <c r="CM56" s="124" t="s">
        <v>78</v>
      </c>
    </row>
    <row r="57" s="2" customFormat="1" ht="30" customHeight="1">
      <c r="A57" s="39"/>
      <c r="B57" s="40"/>
      <c r="C57" s="41"/>
      <c r="D57" s="41"/>
      <c r="E57" s="41"/>
      <c r="F57" s="41"/>
      <c r="G57" s="41"/>
      <c r="H57" s="41"/>
      <c r="I57" s="41"/>
      <c r="J57" s="41"/>
      <c r="K57" s="41"/>
      <c r="L57" s="41"/>
      <c r="M57" s="41"/>
      <c r="N57" s="41"/>
      <c r="O57" s="41"/>
      <c r="P57" s="41"/>
      <c r="Q57" s="41"/>
      <c r="R57" s="41"/>
      <c r="S57" s="41"/>
      <c r="T57" s="41"/>
      <c r="U57" s="41"/>
      <c r="V57" s="41"/>
      <c r="W57" s="41"/>
      <c r="X57" s="41"/>
      <c r="Y57" s="41"/>
      <c r="Z57" s="41"/>
      <c r="AA57" s="41"/>
      <c r="AB57" s="41"/>
      <c r="AC57" s="41"/>
      <c r="AD57" s="41"/>
      <c r="AE57" s="41"/>
      <c r="AF57" s="41"/>
      <c r="AG57" s="41"/>
      <c r="AH57" s="41"/>
      <c r="AI57" s="41"/>
      <c r="AJ57" s="41"/>
      <c r="AK57" s="41"/>
      <c r="AL57" s="41"/>
      <c r="AM57" s="41"/>
      <c r="AN57" s="41"/>
      <c r="AO57" s="41"/>
      <c r="AP57" s="41"/>
      <c r="AQ57" s="41"/>
      <c r="AR57" s="45"/>
      <c r="AS57" s="39"/>
      <c r="AT57" s="39"/>
      <c r="AU57" s="39"/>
      <c r="AV57" s="39"/>
      <c r="AW57" s="39"/>
      <c r="AX57" s="39"/>
      <c r="AY57" s="39"/>
      <c r="AZ57" s="39"/>
      <c r="BA57" s="39"/>
      <c r="BB57" s="39"/>
      <c r="BC57" s="39"/>
      <c r="BD57" s="39"/>
      <c r="BE57" s="39"/>
    </row>
    <row r="58" s="2" customFormat="1" ht="6.96" customHeight="1">
      <c r="A58" s="39"/>
      <c r="B58" s="60"/>
      <c r="C58" s="61"/>
      <c r="D58" s="61"/>
      <c r="E58" s="61"/>
      <c r="F58" s="61"/>
      <c r="G58" s="61"/>
      <c r="H58" s="61"/>
      <c r="I58" s="61"/>
      <c r="J58" s="61"/>
      <c r="K58" s="61"/>
      <c r="L58" s="61"/>
      <c r="M58" s="61"/>
      <c r="N58" s="61"/>
      <c r="O58" s="61"/>
      <c r="P58" s="61"/>
      <c r="Q58" s="61"/>
      <c r="R58" s="61"/>
      <c r="S58" s="61"/>
      <c r="T58" s="61"/>
      <c r="U58" s="61"/>
      <c r="V58" s="61"/>
      <c r="W58" s="61"/>
      <c r="X58" s="61"/>
      <c r="Y58" s="61"/>
      <c r="Z58" s="61"/>
      <c r="AA58" s="61"/>
      <c r="AB58" s="61"/>
      <c r="AC58" s="61"/>
      <c r="AD58" s="61"/>
      <c r="AE58" s="61"/>
      <c r="AF58" s="61"/>
      <c r="AG58" s="61"/>
      <c r="AH58" s="61"/>
      <c r="AI58" s="61"/>
      <c r="AJ58" s="61"/>
      <c r="AK58" s="61"/>
      <c r="AL58" s="61"/>
      <c r="AM58" s="61"/>
      <c r="AN58" s="61"/>
      <c r="AO58" s="61"/>
      <c r="AP58" s="61"/>
      <c r="AQ58" s="61"/>
      <c r="AR58" s="45"/>
      <c r="AS58" s="39"/>
      <c r="AT58" s="39"/>
      <c r="AU58" s="39"/>
      <c r="AV58" s="39"/>
      <c r="AW58" s="39"/>
      <c r="AX58" s="39"/>
      <c r="AY58" s="39"/>
      <c r="AZ58" s="39"/>
      <c r="BA58" s="39"/>
      <c r="BB58" s="39"/>
      <c r="BC58" s="39"/>
      <c r="BD58" s="39"/>
      <c r="BE58" s="39"/>
    </row>
  </sheetData>
  <sheetProtection sheet="1" formatColumns="0" formatRows="0" objects="1" scenarios="1" spinCount="100000" saltValue="pz9ge7V2bkt8FQJkHiOQilGeJCVuGN5kJTr7FENOY7ju4tGcsKtCmCKEKHt7zcE2doP3ureAr9lAK/iQPH2yuQ==" hashValue="5BZ+nr+Wdo3qdlfYCOK6HzfoWVrOJz3h+jOIQQ29YDhIVH5SZ1e6QDcCKAIe9ZZgV+P0M4CpQ2cFqrvAWUKeEQ==" algorithmName="SHA-512" password="CC35"/>
  <mergeCells count="46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G54:AM54"/>
    <mergeCell ref="AN54:AP54"/>
    <mergeCell ref="AR2:BE2"/>
  </mergeCells>
  <hyperlinks>
    <hyperlink ref="A55" location="'SO 01 - Oprava mostu v km...'!C2" display="/"/>
    <hyperlink ref="A56" location="'VRN - Vedlejší rozpočtové...'!C2" display="/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77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78</v>
      </c>
    </row>
    <row r="4" s="1" customFormat="1" ht="24.96" customHeight="1">
      <c r="B4" s="21"/>
      <c r="D4" s="131" t="s">
        <v>82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Oprava mostu v km 23,304 na trati Brno - Jihlava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83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84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21. 12. 2021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27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27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32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27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33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145">
        <f>ROUND(J88,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37</v>
      </c>
      <c r="G32" s="39"/>
      <c r="H32" s="39"/>
      <c r="I32" s="146" t="s">
        <v>36</v>
      </c>
      <c r="J32" s="146" t="s">
        <v>38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39</v>
      </c>
      <c r="E33" s="133" t="s">
        <v>40</v>
      </c>
      <c r="F33" s="148">
        <f>ROUND((SUM(BE88:BE359)),  2)</f>
        <v>0</v>
      </c>
      <c r="G33" s="39"/>
      <c r="H33" s="39"/>
      <c r="I33" s="149">
        <v>0.20999999999999999</v>
      </c>
      <c r="J33" s="148">
        <f>ROUND(((SUM(BE88:BE359))*I33),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41</v>
      </c>
      <c r="F34" s="148">
        <f>ROUND((SUM(BF88:BF359)),  2)</f>
        <v>0</v>
      </c>
      <c r="G34" s="39"/>
      <c r="H34" s="39"/>
      <c r="I34" s="149">
        <v>0.14999999999999999</v>
      </c>
      <c r="J34" s="148">
        <f>ROUND(((SUM(BF88:BF359))*I34),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42</v>
      </c>
      <c r="F35" s="148">
        <f>ROUND((SUM(BG88:BG359)),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43</v>
      </c>
      <c r="F36" s="148">
        <f>ROUND((SUM(BH88:BH359)),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44</v>
      </c>
      <c r="F37" s="148">
        <f>ROUND((SUM(BI88:BI359)),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85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Oprava mostu v km 23,304 na trati Brno - Jihlava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83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SO 01 - Oprava mostu v km 23,304 na trati Brno - Jihlava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21. 12. 2021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86</v>
      </c>
      <c r="D57" s="163"/>
      <c r="E57" s="163"/>
      <c r="F57" s="163"/>
      <c r="G57" s="163"/>
      <c r="H57" s="163"/>
      <c r="I57" s="163"/>
      <c r="J57" s="164" t="s">
        <v>87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67</v>
      </c>
      <c r="D59" s="41"/>
      <c r="E59" s="41"/>
      <c r="F59" s="41"/>
      <c r="G59" s="41"/>
      <c r="H59" s="41"/>
      <c r="I59" s="41"/>
      <c r="J59" s="103">
        <f>J88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88</v>
      </c>
    </row>
    <row r="60" s="9" customFormat="1" ht="24.96" customHeight="1">
      <c r="A60" s="9"/>
      <c r="B60" s="166"/>
      <c r="C60" s="167"/>
      <c r="D60" s="168" t="s">
        <v>89</v>
      </c>
      <c r="E60" s="169"/>
      <c r="F60" s="169"/>
      <c r="G60" s="169"/>
      <c r="H60" s="169"/>
      <c r="I60" s="169"/>
      <c r="J60" s="170">
        <f>J89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9" customFormat="1" ht="24.96" customHeight="1">
      <c r="A61" s="9"/>
      <c r="B61" s="166"/>
      <c r="C61" s="167"/>
      <c r="D61" s="168" t="s">
        <v>90</v>
      </c>
      <c r="E61" s="169"/>
      <c r="F61" s="169"/>
      <c r="G61" s="169"/>
      <c r="H61" s="169"/>
      <c r="I61" s="169"/>
      <c r="J61" s="170">
        <f>J198</f>
        <v>0</v>
      </c>
      <c r="K61" s="167"/>
      <c r="L61" s="171"/>
      <c r="S61" s="9"/>
      <c r="T61" s="9"/>
      <c r="U61" s="9"/>
      <c r="V61" s="9"/>
      <c r="W61" s="9"/>
      <c r="X61" s="9"/>
      <c r="Y61" s="9"/>
      <c r="Z61" s="9"/>
      <c r="AA61" s="9"/>
      <c r="AB61" s="9"/>
      <c r="AC61" s="9"/>
      <c r="AD61" s="9"/>
      <c r="AE61" s="9"/>
    </row>
    <row r="62" s="10" customFormat="1" ht="19.92" customHeight="1">
      <c r="A62" s="10"/>
      <c r="B62" s="172"/>
      <c r="C62" s="173"/>
      <c r="D62" s="174" t="s">
        <v>91</v>
      </c>
      <c r="E62" s="175"/>
      <c r="F62" s="175"/>
      <c r="G62" s="175"/>
      <c r="H62" s="175"/>
      <c r="I62" s="175"/>
      <c r="J62" s="176">
        <f>J199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92</v>
      </c>
      <c r="E63" s="175"/>
      <c r="F63" s="175"/>
      <c r="G63" s="175"/>
      <c r="H63" s="175"/>
      <c r="I63" s="175"/>
      <c r="J63" s="176">
        <f>J251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93</v>
      </c>
      <c r="E64" s="175"/>
      <c r="F64" s="175"/>
      <c r="G64" s="175"/>
      <c r="H64" s="175"/>
      <c r="I64" s="175"/>
      <c r="J64" s="176">
        <f>J264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94</v>
      </c>
      <c r="E65" s="175"/>
      <c r="F65" s="175"/>
      <c r="G65" s="175"/>
      <c r="H65" s="175"/>
      <c r="I65" s="175"/>
      <c r="J65" s="176">
        <f>J297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95</v>
      </c>
      <c r="E66" s="175"/>
      <c r="F66" s="175"/>
      <c r="G66" s="175"/>
      <c r="H66" s="175"/>
      <c r="I66" s="175"/>
      <c r="J66" s="176">
        <f>J317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96</v>
      </c>
      <c r="E67" s="175"/>
      <c r="F67" s="175"/>
      <c r="G67" s="175"/>
      <c r="H67" s="175"/>
      <c r="I67" s="175"/>
      <c r="J67" s="176">
        <f>J335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97</v>
      </c>
      <c r="E68" s="175"/>
      <c r="F68" s="175"/>
      <c r="G68" s="175"/>
      <c r="H68" s="175"/>
      <c r="I68" s="175"/>
      <c r="J68" s="176">
        <f>J356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2" customFormat="1" ht="21.84" customHeight="1">
      <c r="A69" s="39"/>
      <c r="B69" s="40"/>
      <c r="C69" s="41"/>
      <c r="D69" s="41"/>
      <c r="E69" s="41"/>
      <c r="F69" s="41"/>
      <c r="G69" s="41"/>
      <c r="H69" s="41"/>
      <c r="I69" s="41"/>
      <c r="J69" s="41"/>
      <c r="K69" s="4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6.96" customHeight="1">
      <c r="A70" s="39"/>
      <c r="B70" s="60"/>
      <c r="C70" s="61"/>
      <c r="D70" s="61"/>
      <c r="E70" s="61"/>
      <c r="F70" s="61"/>
      <c r="G70" s="61"/>
      <c r="H70" s="61"/>
      <c r="I70" s="61"/>
      <c r="J70" s="61"/>
      <c r="K70" s="6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4" s="2" customFormat="1" ht="6.96" customHeight="1">
      <c r="A74" s="39"/>
      <c r="B74" s="62"/>
      <c r="C74" s="63"/>
      <c r="D74" s="63"/>
      <c r="E74" s="63"/>
      <c r="F74" s="63"/>
      <c r="G74" s="63"/>
      <c r="H74" s="63"/>
      <c r="I74" s="63"/>
      <c r="J74" s="63"/>
      <c r="K74" s="63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24.96" customHeight="1">
      <c r="A75" s="39"/>
      <c r="B75" s="40"/>
      <c r="C75" s="24" t="s">
        <v>98</v>
      </c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16</v>
      </c>
      <c r="D77" s="41"/>
      <c r="E77" s="41"/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6.5" customHeight="1">
      <c r="A78" s="39"/>
      <c r="B78" s="40"/>
      <c r="C78" s="41"/>
      <c r="D78" s="41"/>
      <c r="E78" s="161" t="str">
        <f>E7</f>
        <v>Oprava mostu v km 23,304 na trati Brno - Jihlava</v>
      </c>
      <c r="F78" s="33"/>
      <c r="G78" s="33"/>
      <c r="H78" s="33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83</v>
      </c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6.5" customHeight="1">
      <c r="A80" s="39"/>
      <c r="B80" s="40"/>
      <c r="C80" s="41"/>
      <c r="D80" s="41"/>
      <c r="E80" s="70" t="str">
        <f>E9</f>
        <v>SO 01 - Oprava mostu v km 23,304 na trati Brno - Jihlava</v>
      </c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6.96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21</v>
      </c>
      <c r="D82" s="41"/>
      <c r="E82" s="41"/>
      <c r="F82" s="28" t="str">
        <f>F12</f>
        <v xml:space="preserve"> </v>
      </c>
      <c r="G82" s="41"/>
      <c r="H82" s="41"/>
      <c r="I82" s="33" t="s">
        <v>23</v>
      </c>
      <c r="J82" s="73" t="str">
        <f>IF(J12="","",J12)</f>
        <v>21. 12. 2021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25</v>
      </c>
      <c r="D84" s="41"/>
      <c r="E84" s="41"/>
      <c r="F84" s="28" t="str">
        <f>E15</f>
        <v xml:space="preserve"> </v>
      </c>
      <c r="G84" s="41"/>
      <c r="H84" s="41"/>
      <c r="I84" s="33" t="s">
        <v>30</v>
      </c>
      <c r="J84" s="37" t="str">
        <f>E21</f>
        <v xml:space="preserve"> 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5.15" customHeight="1">
      <c r="A85" s="39"/>
      <c r="B85" s="40"/>
      <c r="C85" s="33" t="s">
        <v>28</v>
      </c>
      <c r="D85" s="41"/>
      <c r="E85" s="41"/>
      <c r="F85" s="28" t="str">
        <f>IF(E18="","",E18)</f>
        <v>Vyplň údaj</v>
      </c>
      <c r="G85" s="41"/>
      <c r="H85" s="41"/>
      <c r="I85" s="33" t="s">
        <v>32</v>
      </c>
      <c r="J85" s="37" t="str">
        <f>E24</f>
        <v xml:space="preserve"> 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0.32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11" customFormat="1" ht="29.28" customHeight="1">
      <c r="A87" s="178"/>
      <c r="B87" s="179"/>
      <c r="C87" s="180" t="s">
        <v>99</v>
      </c>
      <c r="D87" s="181" t="s">
        <v>54</v>
      </c>
      <c r="E87" s="181" t="s">
        <v>50</v>
      </c>
      <c r="F87" s="181" t="s">
        <v>51</v>
      </c>
      <c r="G87" s="181" t="s">
        <v>100</v>
      </c>
      <c r="H87" s="181" t="s">
        <v>101</v>
      </c>
      <c r="I87" s="181" t="s">
        <v>102</v>
      </c>
      <c r="J87" s="181" t="s">
        <v>87</v>
      </c>
      <c r="K87" s="182" t="s">
        <v>103</v>
      </c>
      <c r="L87" s="183"/>
      <c r="M87" s="93" t="s">
        <v>19</v>
      </c>
      <c r="N87" s="94" t="s">
        <v>39</v>
      </c>
      <c r="O87" s="94" t="s">
        <v>104</v>
      </c>
      <c r="P87" s="94" t="s">
        <v>105</v>
      </c>
      <c r="Q87" s="94" t="s">
        <v>106</v>
      </c>
      <c r="R87" s="94" t="s">
        <v>107</v>
      </c>
      <c r="S87" s="94" t="s">
        <v>108</v>
      </c>
      <c r="T87" s="95" t="s">
        <v>109</v>
      </c>
      <c r="U87" s="178"/>
      <c r="V87" s="178"/>
      <c r="W87" s="178"/>
      <c r="X87" s="178"/>
      <c r="Y87" s="178"/>
      <c r="Z87" s="178"/>
      <c r="AA87" s="178"/>
      <c r="AB87" s="178"/>
      <c r="AC87" s="178"/>
      <c r="AD87" s="178"/>
      <c r="AE87" s="178"/>
    </row>
    <row r="88" s="2" customFormat="1" ht="22.8" customHeight="1">
      <c r="A88" s="39"/>
      <c r="B88" s="40"/>
      <c r="C88" s="100" t="s">
        <v>110</v>
      </c>
      <c r="D88" s="41"/>
      <c r="E88" s="41"/>
      <c r="F88" s="41"/>
      <c r="G88" s="41"/>
      <c r="H88" s="41"/>
      <c r="I88" s="41"/>
      <c r="J88" s="184">
        <f>BK88</f>
        <v>0</v>
      </c>
      <c r="K88" s="41"/>
      <c r="L88" s="45"/>
      <c r="M88" s="96"/>
      <c r="N88" s="185"/>
      <c r="O88" s="97"/>
      <c r="P88" s="186">
        <f>P89+P198</f>
        <v>0</v>
      </c>
      <c r="Q88" s="97"/>
      <c r="R88" s="186">
        <f>R89+R198</f>
        <v>632.73217870400003</v>
      </c>
      <c r="S88" s="97"/>
      <c r="T88" s="187">
        <f>T89+T198</f>
        <v>472.02552000000003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T88" s="18" t="s">
        <v>68</v>
      </c>
      <c r="AU88" s="18" t="s">
        <v>88</v>
      </c>
      <c r="BK88" s="188">
        <f>BK89+BK198</f>
        <v>0</v>
      </c>
    </row>
    <row r="89" s="12" customFormat="1" ht="25.92" customHeight="1">
      <c r="A89" s="12"/>
      <c r="B89" s="189"/>
      <c r="C89" s="190"/>
      <c r="D89" s="191" t="s">
        <v>68</v>
      </c>
      <c r="E89" s="192" t="s">
        <v>76</v>
      </c>
      <c r="F89" s="192" t="s">
        <v>111</v>
      </c>
      <c r="G89" s="190"/>
      <c r="H89" s="190"/>
      <c r="I89" s="193"/>
      <c r="J89" s="194">
        <f>BK89</f>
        <v>0</v>
      </c>
      <c r="K89" s="190"/>
      <c r="L89" s="195"/>
      <c r="M89" s="196"/>
      <c r="N89" s="197"/>
      <c r="O89" s="197"/>
      <c r="P89" s="198">
        <f>SUM(P90:P197)</f>
        <v>0</v>
      </c>
      <c r="Q89" s="197"/>
      <c r="R89" s="198">
        <f>SUM(R90:R197)</f>
        <v>265.57745850399994</v>
      </c>
      <c r="S89" s="197"/>
      <c r="T89" s="199">
        <f>SUM(T90:T197)</f>
        <v>210.987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0" t="s">
        <v>76</v>
      </c>
      <c r="AT89" s="201" t="s">
        <v>68</v>
      </c>
      <c r="AU89" s="201" t="s">
        <v>69</v>
      </c>
      <c r="AY89" s="200" t="s">
        <v>112</v>
      </c>
      <c r="BK89" s="202">
        <f>SUM(BK90:BK197)</f>
        <v>0</v>
      </c>
    </row>
    <row r="90" s="2" customFormat="1" ht="21.75" customHeight="1">
      <c r="A90" s="39"/>
      <c r="B90" s="40"/>
      <c r="C90" s="203" t="s">
        <v>76</v>
      </c>
      <c r="D90" s="203" t="s">
        <v>113</v>
      </c>
      <c r="E90" s="204" t="s">
        <v>114</v>
      </c>
      <c r="F90" s="205" t="s">
        <v>115</v>
      </c>
      <c r="G90" s="206" t="s">
        <v>116</v>
      </c>
      <c r="H90" s="207">
        <v>256</v>
      </c>
      <c r="I90" s="208"/>
      <c r="J90" s="209">
        <f>ROUND(I90*H90,2)</f>
        <v>0</v>
      </c>
      <c r="K90" s="205" t="s">
        <v>117</v>
      </c>
      <c r="L90" s="45"/>
      <c r="M90" s="210" t="s">
        <v>19</v>
      </c>
      <c r="N90" s="211" t="s">
        <v>40</v>
      </c>
      <c r="O90" s="85"/>
      <c r="P90" s="212">
        <f>O90*H90</f>
        <v>0</v>
      </c>
      <c r="Q90" s="212">
        <v>0</v>
      </c>
      <c r="R90" s="212">
        <f>Q90*H90</f>
        <v>0</v>
      </c>
      <c r="S90" s="212">
        <v>0</v>
      </c>
      <c r="T90" s="213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4" t="s">
        <v>118</v>
      </c>
      <c r="AT90" s="214" t="s">
        <v>113</v>
      </c>
      <c r="AU90" s="214" t="s">
        <v>76</v>
      </c>
      <c r="AY90" s="18" t="s">
        <v>112</v>
      </c>
      <c r="BE90" s="215">
        <f>IF(N90="základní",J90,0)</f>
        <v>0</v>
      </c>
      <c r="BF90" s="215">
        <f>IF(N90="snížená",J90,0)</f>
        <v>0</v>
      </c>
      <c r="BG90" s="215">
        <f>IF(N90="zákl. přenesená",J90,0)</f>
        <v>0</v>
      </c>
      <c r="BH90" s="215">
        <f>IF(N90="sníž. přenesená",J90,0)</f>
        <v>0</v>
      </c>
      <c r="BI90" s="215">
        <f>IF(N90="nulová",J90,0)</f>
        <v>0</v>
      </c>
      <c r="BJ90" s="18" t="s">
        <v>76</v>
      </c>
      <c r="BK90" s="215">
        <f>ROUND(I90*H90,2)</f>
        <v>0</v>
      </c>
      <c r="BL90" s="18" t="s">
        <v>118</v>
      </c>
      <c r="BM90" s="214" t="s">
        <v>119</v>
      </c>
    </row>
    <row r="91" s="2" customFormat="1">
      <c r="A91" s="39"/>
      <c r="B91" s="40"/>
      <c r="C91" s="41"/>
      <c r="D91" s="216" t="s">
        <v>120</v>
      </c>
      <c r="E91" s="41"/>
      <c r="F91" s="217" t="s">
        <v>121</v>
      </c>
      <c r="G91" s="41"/>
      <c r="H91" s="41"/>
      <c r="I91" s="218"/>
      <c r="J91" s="41"/>
      <c r="K91" s="41"/>
      <c r="L91" s="45"/>
      <c r="M91" s="219"/>
      <c r="N91" s="220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120</v>
      </c>
      <c r="AU91" s="18" t="s">
        <v>76</v>
      </c>
    </row>
    <row r="92" s="2" customFormat="1">
      <c r="A92" s="39"/>
      <c r="B92" s="40"/>
      <c r="C92" s="41"/>
      <c r="D92" s="221" t="s">
        <v>122</v>
      </c>
      <c r="E92" s="41"/>
      <c r="F92" s="222" t="s">
        <v>123</v>
      </c>
      <c r="G92" s="41"/>
      <c r="H92" s="41"/>
      <c r="I92" s="218"/>
      <c r="J92" s="41"/>
      <c r="K92" s="41"/>
      <c r="L92" s="45"/>
      <c r="M92" s="219"/>
      <c r="N92" s="220"/>
      <c r="O92" s="85"/>
      <c r="P92" s="85"/>
      <c r="Q92" s="85"/>
      <c r="R92" s="85"/>
      <c r="S92" s="85"/>
      <c r="T92" s="86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T92" s="18" t="s">
        <v>122</v>
      </c>
      <c r="AU92" s="18" t="s">
        <v>76</v>
      </c>
    </row>
    <row r="93" s="13" customFormat="1">
      <c r="A93" s="13"/>
      <c r="B93" s="223"/>
      <c r="C93" s="224"/>
      <c r="D93" s="216" t="s">
        <v>124</v>
      </c>
      <c r="E93" s="225" t="s">
        <v>19</v>
      </c>
      <c r="F93" s="226" t="s">
        <v>125</v>
      </c>
      <c r="G93" s="224"/>
      <c r="H93" s="227">
        <v>256</v>
      </c>
      <c r="I93" s="228"/>
      <c r="J93" s="224"/>
      <c r="K93" s="224"/>
      <c r="L93" s="229"/>
      <c r="M93" s="230"/>
      <c r="N93" s="231"/>
      <c r="O93" s="231"/>
      <c r="P93" s="231"/>
      <c r="Q93" s="231"/>
      <c r="R93" s="231"/>
      <c r="S93" s="231"/>
      <c r="T93" s="232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3" t="s">
        <v>124</v>
      </c>
      <c r="AU93" s="233" t="s">
        <v>76</v>
      </c>
      <c r="AV93" s="13" t="s">
        <v>78</v>
      </c>
      <c r="AW93" s="13" t="s">
        <v>31</v>
      </c>
      <c r="AX93" s="13" t="s">
        <v>76</v>
      </c>
      <c r="AY93" s="233" t="s">
        <v>112</v>
      </c>
    </row>
    <row r="94" s="2" customFormat="1" ht="16.5" customHeight="1">
      <c r="A94" s="39"/>
      <c r="B94" s="40"/>
      <c r="C94" s="203" t="s">
        <v>78</v>
      </c>
      <c r="D94" s="203" t="s">
        <v>113</v>
      </c>
      <c r="E94" s="204" t="s">
        <v>126</v>
      </c>
      <c r="F94" s="205" t="s">
        <v>127</v>
      </c>
      <c r="G94" s="206" t="s">
        <v>116</v>
      </c>
      <c r="H94" s="207">
        <v>256</v>
      </c>
      <c r="I94" s="208"/>
      <c r="J94" s="209">
        <f>ROUND(I94*H94,2)</f>
        <v>0</v>
      </c>
      <c r="K94" s="205" t="s">
        <v>117</v>
      </c>
      <c r="L94" s="45"/>
      <c r="M94" s="210" t="s">
        <v>19</v>
      </c>
      <c r="N94" s="211" t="s">
        <v>40</v>
      </c>
      <c r="O94" s="85"/>
      <c r="P94" s="212">
        <f>O94*H94</f>
        <v>0</v>
      </c>
      <c r="Q94" s="212">
        <v>0</v>
      </c>
      <c r="R94" s="212">
        <f>Q94*H94</f>
        <v>0</v>
      </c>
      <c r="S94" s="212">
        <v>0</v>
      </c>
      <c r="T94" s="213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4" t="s">
        <v>118</v>
      </c>
      <c r="AT94" s="214" t="s">
        <v>113</v>
      </c>
      <c r="AU94" s="214" t="s">
        <v>76</v>
      </c>
      <c r="AY94" s="18" t="s">
        <v>112</v>
      </c>
      <c r="BE94" s="215">
        <f>IF(N94="základní",J94,0)</f>
        <v>0</v>
      </c>
      <c r="BF94" s="215">
        <f>IF(N94="snížená",J94,0)</f>
        <v>0</v>
      </c>
      <c r="BG94" s="215">
        <f>IF(N94="zákl. přenesená",J94,0)</f>
        <v>0</v>
      </c>
      <c r="BH94" s="215">
        <f>IF(N94="sníž. přenesená",J94,0)</f>
        <v>0</v>
      </c>
      <c r="BI94" s="215">
        <f>IF(N94="nulová",J94,0)</f>
        <v>0</v>
      </c>
      <c r="BJ94" s="18" t="s">
        <v>76</v>
      </c>
      <c r="BK94" s="215">
        <f>ROUND(I94*H94,2)</f>
        <v>0</v>
      </c>
      <c r="BL94" s="18" t="s">
        <v>118</v>
      </c>
      <c r="BM94" s="214" t="s">
        <v>128</v>
      </c>
    </row>
    <row r="95" s="2" customFormat="1">
      <c r="A95" s="39"/>
      <c r="B95" s="40"/>
      <c r="C95" s="41"/>
      <c r="D95" s="216" t="s">
        <v>120</v>
      </c>
      <c r="E95" s="41"/>
      <c r="F95" s="217" t="s">
        <v>129</v>
      </c>
      <c r="G95" s="41"/>
      <c r="H95" s="41"/>
      <c r="I95" s="218"/>
      <c r="J95" s="41"/>
      <c r="K95" s="41"/>
      <c r="L95" s="45"/>
      <c r="M95" s="219"/>
      <c r="N95" s="22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120</v>
      </c>
      <c r="AU95" s="18" t="s">
        <v>76</v>
      </c>
    </row>
    <row r="96" s="2" customFormat="1">
      <c r="A96" s="39"/>
      <c r="B96" s="40"/>
      <c r="C96" s="41"/>
      <c r="D96" s="221" t="s">
        <v>122</v>
      </c>
      <c r="E96" s="41"/>
      <c r="F96" s="222" t="s">
        <v>130</v>
      </c>
      <c r="G96" s="41"/>
      <c r="H96" s="41"/>
      <c r="I96" s="218"/>
      <c r="J96" s="41"/>
      <c r="K96" s="41"/>
      <c r="L96" s="45"/>
      <c r="M96" s="219"/>
      <c r="N96" s="220"/>
      <c r="O96" s="85"/>
      <c r="P96" s="85"/>
      <c r="Q96" s="85"/>
      <c r="R96" s="85"/>
      <c r="S96" s="85"/>
      <c r="T96" s="86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T96" s="18" t="s">
        <v>122</v>
      </c>
      <c r="AU96" s="18" t="s">
        <v>76</v>
      </c>
    </row>
    <row r="97" s="13" customFormat="1">
      <c r="A97" s="13"/>
      <c r="B97" s="223"/>
      <c r="C97" s="224"/>
      <c r="D97" s="216" t="s">
        <v>124</v>
      </c>
      <c r="E97" s="225" t="s">
        <v>19</v>
      </c>
      <c r="F97" s="226" t="s">
        <v>131</v>
      </c>
      <c r="G97" s="224"/>
      <c r="H97" s="227">
        <v>256</v>
      </c>
      <c r="I97" s="228"/>
      <c r="J97" s="224"/>
      <c r="K97" s="224"/>
      <c r="L97" s="229"/>
      <c r="M97" s="230"/>
      <c r="N97" s="231"/>
      <c r="O97" s="231"/>
      <c r="P97" s="231"/>
      <c r="Q97" s="231"/>
      <c r="R97" s="231"/>
      <c r="S97" s="231"/>
      <c r="T97" s="232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3" t="s">
        <v>124</v>
      </c>
      <c r="AU97" s="233" t="s">
        <v>76</v>
      </c>
      <c r="AV97" s="13" t="s">
        <v>78</v>
      </c>
      <c r="AW97" s="13" t="s">
        <v>31</v>
      </c>
      <c r="AX97" s="13" t="s">
        <v>76</v>
      </c>
      <c r="AY97" s="233" t="s">
        <v>112</v>
      </c>
    </row>
    <row r="98" s="2" customFormat="1" ht="16.5" customHeight="1">
      <c r="A98" s="39"/>
      <c r="B98" s="40"/>
      <c r="C98" s="203" t="s">
        <v>132</v>
      </c>
      <c r="D98" s="203" t="s">
        <v>113</v>
      </c>
      <c r="E98" s="204" t="s">
        <v>133</v>
      </c>
      <c r="F98" s="205" t="s">
        <v>134</v>
      </c>
      <c r="G98" s="206" t="s">
        <v>116</v>
      </c>
      <c r="H98" s="207">
        <v>156</v>
      </c>
      <c r="I98" s="208"/>
      <c r="J98" s="209">
        <f>ROUND(I98*H98,2)</f>
        <v>0</v>
      </c>
      <c r="K98" s="205" t="s">
        <v>117</v>
      </c>
      <c r="L98" s="45"/>
      <c r="M98" s="210" t="s">
        <v>19</v>
      </c>
      <c r="N98" s="211" t="s">
        <v>40</v>
      </c>
      <c r="O98" s="85"/>
      <c r="P98" s="212">
        <f>O98*H98</f>
        <v>0</v>
      </c>
      <c r="Q98" s="212">
        <v>0</v>
      </c>
      <c r="R98" s="212">
        <f>Q98*H98</f>
        <v>0</v>
      </c>
      <c r="S98" s="212">
        <v>0.47999999999999998</v>
      </c>
      <c r="T98" s="213">
        <f>S98*H98</f>
        <v>74.879999999999995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4" t="s">
        <v>118</v>
      </c>
      <c r="AT98" s="214" t="s">
        <v>113</v>
      </c>
      <c r="AU98" s="214" t="s">
        <v>76</v>
      </c>
      <c r="AY98" s="18" t="s">
        <v>112</v>
      </c>
      <c r="BE98" s="215">
        <f>IF(N98="základní",J98,0)</f>
        <v>0</v>
      </c>
      <c r="BF98" s="215">
        <f>IF(N98="snížená",J98,0)</f>
        <v>0</v>
      </c>
      <c r="BG98" s="215">
        <f>IF(N98="zákl. přenesená",J98,0)</f>
        <v>0</v>
      </c>
      <c r="BH98" s="215">
        <f>IF(N98="sníž. přenesená",J98,0)</f>
        <v>0</v>
      </c>
      <c r="BI98" s="215">
        <f>IF(N98="nulová",J98,0)</f>
        <v>0</v>
      </c>
      <c r="BJ98" s="18" t="s">
        <v>76</v>
      </c>
      <c r="BK98" s="215">
        <f>ROUND(I98*H98,2)</f>
        <v>0</v>
      </c>
      <c r="BL98" s="18" t="s">
        <v>118</v>
      </c>
      <c r="BM98" s="214" t="s">
        <v>135</v>
      </c>
    </row>
    <row r="99" s="2" customFormat="1">
      <c r="A99" s="39"/>
      <c r="B99" s="40"/>
      <c r="C99" s="41"/>
      <c r="D99" s="216" t="s">
        <v>120</v>
      </c>
      <c r="E99" s="41"/>
      <c r="F99" s="217" t="s">
        <v>136</v>
      </c>
      <c r="G99" s="41"/>
      <c r="H99" s="41"/>
      <c r="I99" s="218"/>
      <c r="J99" s="41"/>
      <c r="K99" s="41"/>
      <c r="L99" s="45"/>
      <c r="M99" s="219"/>
      <c r="N99" s="22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120</v>
      </c>
      <c r="AU99" s="18" t="s">
        <v>76</v>
      </c>
    </row>
    <row r="100" s="2" customFormat="1">
      <c r="A100" s="39"/>
      <c r="B100" s="40"/>
      <c r="C100" s="41"/>
      <c r="D100" s="221" t="s">
        <v>122</v>
      </c>
      <c r="E100" s="41"/>
      <c r="F100" s="222" t="s">
        <v>137</v>
      </c>
      <c r="G100" s="41"/>
      <c r="H100" s="41"/>
      <c r="I100" s="218"/>
      <c r="J100" s="41"/>
      <c r="K100" s="41"/>
      <c r="L100" s="45"/>
      <c r="M100" s="219"/>
      <c r="N100" s="220"/>
      <c r="O100" s="85"/>
      <c r="P100" s="85"/>
      <c r="Q100" s="85"/>
      <c r="R100" s="85"/>
      <c r="S100" s="85"/>
      <c r="T100" s="86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T100" s="18" t="s">
        <v>122</v>
      </c>
      <c r="AU100" s="18" t="s">
        <v>76</v>
      </c>
    </row>
    <row r="101" s="2" customFormat="1">
      <c r="A101" s="39"/>
      <c r="B101" s="40"/>
      <c r="C101" s="41"/>
      <c r="D101" s="216" t="s">
        <v>138</v>
      </c>
      <c r="E101" s="41"/>
      <c r="F101" s="234" t="s">
        <v>139</v>
      </c>
      <c r="G101" s="41"/>
      <c r="H101" s="41"/>
      <c r="I101" s="218"/>
      <c r="J101" s="41"/>
      <c r="K101" s="41"/>
      <c r="L101" s="45"/>
      <c r="M101" s="219"/>
      <c r="N101" s="220"/>
      <c r="O101" s="85"/>
      <c r="P101" s="85"/>
      <c r="Q101" s="85"/>
      <c r="R101" s="85"/>
      <c r="S101" s="85"/>
      <c r="T101" s="86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T101" s="18" t="s">
        <v>138</v>
      </c>
      <c r="AU101" s="18" t="s">
        <v>76</v>
      </c>
    </row>
    <row r="102" s="13" customFormat="1">
      <c r="A102" s="13"/>
      <c r="B102" s="223"/>
      <c r="C102" s="224"/>
      <c r="D102" s="216" t="s">
        <v>124</v>
      </c>
      <c r="E102" s="225" t="s">
        <v>19</v>
      </c>
      <c r="F102" s="226" t="s">
        <v>140</v>
      </c>
      <c r="G102" s="224"/>
      <c r="H102" s="227">
        <v>12</v>
      </c>
      <c r="I102" s="228"/>
      <c r="J102" s="224"/>
      <c r="K102" s="224"/>
      <c r="L102" s="229"/>
      <c r="M102" s="230"/>
      <c r="N102" s="231"/>
      <c r="O102" s="231"/>
      <c r="P102" s="231"/>
      <c r="Q102" s="231"/>
      <c r="R102" s="231"/>
      <c r="S102" s="231"/>
      <c r="T102" s="232"/>
      <c r="U102" s="13"/>
      <c r="V102" s="13"/>
      <c r="W102" s="13"/>
      <c r="X102" s="13"/>
      <c r="Y102" s="13"/>
      <c r="Z102" s="13"/>
      <c r="AA102" s="13"/>
      <c r="AB102" s="13"/>
      <c r="AC102" s="13"/>
      <c r="AD102" s="13"/>
      <c r="AE102" s="13"/>
      <c r="AT102" s="233" t="s">
        <v>124</v>
      </c>
      <c r="AU102" s="233" t="s">
        <v>76</v>
      </c>
      <c r="AV102" s="13" t="s">
        <v>78</v>
      </c>
      <c r="AW102" s="13" t="s">
        <v>31</v>
      </c>
      <c r="AX102" s="13" t="s">
        <v>69</v>
      </c>
      <c r="AY102" s="233" t="s">
        <v>112</v>
      </c>
    </row>
    <row r="103" s="13" customFormat="1">
      <c r="A103" s="13"/>
      <c r="B103" s="223"/>
      <c r="C103" s="224"/>
      <c r="D103" s="216" t="s">
        <v>124</v>
      </c>
      <c r="E103" s="225" t="s">
        <v>19</v>
      </c>
      <c r="F103" s="226" t="s">
        <v>141</v>
      </c>
      <c r="G103" s="224"/>
      <c r="H103" s="227">
        <v>10</v>
      </c>
      <c r="I103" s="228"/>
      <c r="J103" s="224"/>
      <c r="K103" s="224"/>
      <c r="L103" s="229"/>
      <c r="M103" s="230"/>
      <c r="N103" s="231"/>
      <c r="O103" s="231"/>
      <c r="P103" s="231"/>
      <c r="Q103" s="231"/>
      <c r="R103" s="231"/>
      <c r="S103" s="231"/>
      <c r="T103" s="232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3" t="s">
        <v>124</v>
      </c>
      <c r="AU103" s="233" t="s">
        <v>76</v>
      </c>
      <c r="AV103" s="13" t="s">
        <v>78</v>
      </c>
      <c r="AW103" s="13" t="s">
        <v>31</v>
      </c>
      <c r="AX103" s="13" t="s">
        <v>69</v>
      </c>
      <c r="AY103" s="233" t="s">
        <v>112</v>
      </c>
    </row>
    <row r="104" s="13" customFormat="1">
      <c r="A104" s="13"/>
      <c r="B104" s="223"/>
      <c r="C104" s="224"/>
      <c r="D104" s="216" t="s">
        <v>124</v>
      </c>
      <c r="E104" s="225" t="s">
        <v>19</v>
      </c>
      <c r="F104" s="226" t="s">
        <v>142</v>
      </c>
      <c r="G104" s="224"/>
      <c r="H104" s="227">
        <v>134</v>
      </c>
      <c r="I104" s="228"/>
      <c r="J104" s="224"/>
      <c r="K104" s="224"/>
      <c r="L104" s="229"/>
      <c r="M104" s="230"/>
      <c r="N104" s="231"/>
      <c r="O104" s="231"/>
      <c r="P104" s="231"/>
      <c r="Q104" s="231"/>
      <c r="R104" s="231"/>
      <c r="S104" s="231"/>
      <c r="T104" s="232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3" t="s">
        <v>124</v>
      </c>
      <c r="AU104" s="233" t="s">
        <v>76</v>
      </c>
      <c r="AV104" s="13" t="s">
        <v>78</v>
      </c>
      <c r="AW104" s="13" t="s">
        <v>31</v>
      </c>
      <c r="AX104" s="13" t="s">
        <v>69</v>
      </c>
      <c r="AY104" s="233" t="s">
        <v>112</v>
      </c>
    </row>
    <row r="105" s="14" customFormat="1">
      <c r="A105" s="14"/>
      <c r="B105" s="235"/>
      <c r="C105" s="236"/>
      <c r="D105" s="216" t="s">
        <v>124</v>
      </c>
      <c r="E105" s="237" t="s">
        <v>19</v>
      </c>
      <c r="F105" s="238" t="s">
        <v>143</v>
      </c>
      <c r="G105" s="236"/>
      <c r="H105" s="239">
        <v>156</v>
      </c>
      <c r="I105" s="240"/>
      <c r="J105" s="236"/>
      <c r="K105" s="236"/>
      <c r="L105" s="241"/>
      <c r="M105" s="242"/>
      <c r="N105" s="243"/>
      <c r="O105" s="243"/>
      <c r="P105" s="243"/>
      <c r="Q105" s="243"/>
      <c r="R105" s="243"/>
      <c r="S105" s="243"/>
      <c r="T105" s="244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5" t="s">
        <v>124</v>
      </c>
      <c r="AU105" s="245" t="s">
        <v>76</v>
      </c>
      <c r="AV105" s="14" t="s">
        <v>118</v>
      </c>
      <c r="AW105" s="14" t="s">
        <v>31</v>
      </c>
      <c r="AX105" s="14" t="s">
        <v>76</v>
      </c>
      <c r="AY105" s="245" t="s">
        <v>112</v>
      </c>
    </row>
    <row r="106" s="2" customFormat="1" ht="16.5" customHeight="1">
      <c r="A106" s="39"/>
      <c r="B106" s="40"/>
      <c r="C106" s="203" t="s">
        <v>118</v>
      </c>
      <c r="D106" s="203" t="s">
        <v>113</v>
      </c>
      <c r="E106" s="204" t="s">
        <v>144</v>
      </c>
      <c r="F106" s="205" t="s">
        <v>145</v>
      </c>
      <c r="G106" s="206" t="s">
        <v>116</v>
      </c>
      <c r="H106" s="207">
        <v>383.39999999999998</v>
      </c>
      <c r="I106" s="208"/>
      <c r="J106" s="209">
        <f>ROUND(I106*H106,2)</f>
        <v>0</v>
      </c>
      <c r="K106" s="205" t="s">
        <v>117</v>
      </c>
      <c r="L106" s="45"/>
      <c r="M106" s="210" t="s">
        <v>19</v>
      </c>
      <c r="N106" s="211" t="s">
        <v>40</v>
      </c>
      <c r="O106" s="85"/>
      <c r="P106" s="212">
        <f>O106*H106</f>
        <v>0</v>
      </c>
      <c r="Q106" s="212">
        <v>0</v>
      </c>
      <c r="R106" s="212">
        <f>Q106*H106</f>
        <v>0</v>
      </c>
      <c r="S106" s="212">
        <v>0.35499999999999998</v>
      </c>
      <c r="T106" s="213">
        <f>S106*H106</f>
        <v>136.107</v>
      </c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R106" s="214" t="s">
        <v>118</v>
      </c>
      <c r="AT106" s="214" t="s">
        <v>113</v>
      </c>
      <c r="AU106" s="214" t="s">
        <v>76</v>
      </c>
      <c r="AY106" s="18" t="s">
        <v>112</v>
      </c>
      <c r="BE106" s="215">
        <f>IF(N106="základní",J106,0)</f>
        <v>0</v>
      </c>
      <c r="BF106" s="215">
        <f>IF(N106="snížená",J106,0)</f>
        <v>0</v>
      </c>
      <c r="BG106" s="215">
        <f>IF(N106="zákl. přenesená",J106,0)</f>
        <v>0</v>
      </c>
      <c r="BH106" s="215">
        <f>IF(N106="sníž. přenesená",J106,0)</f>
        <v>0</v>
      </c>
      <c r="BI106" s="215">
        <f>IF(N106="nulová",J106,0)</f>
        <v>0</v>
      </c>
      <c r="BJ106" s="18" t="s">
        <v>76</v>
      </c>
      <c r="BK106" s="215">
        <f>ROUND(I106*H106,2)</f>
        <v>0</v>
      </c>
      <c r="BL106" s="18" t="s">
        <v>118</v>
      </c>
      <c r="BM106" s="214" t="s">
        <v>146</v>
      </c>
    </row>
    <row r="107" s="2" customFormat="1">
      <c r="A107" s="39"/>
      <c r="B107" s="40"/>
      <c r="C107" s="41"/>
      <c r="D107" s="216" t="s">
        <v>120</v>
      </c>
      <c r="E107" s="41"/>
      <c r="F107" s="217" t="s">
        <v>147</v>
      </c>
      <c r="G107" s="41"/>
      <c r="H107" s="41"/>
      <c r="I107" s="218"/>
      <c r="J107" s="41"/>
      <c r="K107" s="41"/>
      <c r="L107" s="45"/>
      <c r="M107" s="219"/>
      <c r="N107" s="220"/>
      <c r="O107" s="85"/>
      <c r="P107" s="85"/>
      <c r="Q107" s="85"/>
      <c r="R107" s="85"/>
      <c r="S107" s="85"/>
      <c r="T107" s="86"/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T107" s="18" t="s">
        <v>120</v>
      </c>
      <c r="AU107" s="18" t="s">
        <v>76</v>
      </c>
    </row>
    <row r="108" s="2" customFormat="1">
      <c r="A108" s="39"/>
      <c r="B108" s="40"/>
      <c r="C108" s="41"/>
      <c r="D108" s="221" t="s">
        <v>122</v>
      </c>
      <c r="E108" s="41"/>
      <c r="F108" s="222" t="s">
        <v>148</v>
      </c>
      <c r="G108" s="41"/>
      <c r="H108" s="41"/>
      <c r="I108" s="218"/>
      <c r="J108" s="41"/>
      <c r="K108" s="41"/>
      <c r="L108" s="45"/>
      <c r="M108" s="219"/>
      <c r="N108" s="22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122</v>
      </c>
      <c r="AU108" s="18" t="s">
        <v>76</v>
      </c>
    </row>
    <row r="109" s="13" customFormat="1">
      <c r="A109" s="13"/>
      <c r="B109" s="223"/>
      <c r="C109" s="224"/>
      <c r="D109" s="216" t="s">
        <v>124</v>
      </c>
      <c r="E109" s="225" t="s">
        <v>19</v>
      </c>
      <c r="F109" s="226" t="s">
        <v>149</v>
      </c>
      <c r="G109" s="224"/>
      <c r="H109" s="227">
        <v>383.39999999999998</v>
      </c>
      <c r="I109" s="228"/>
      <c r="J109" s="224"/>
      <c r="K109" s="224"/>
      <c r="L109" s="229"/>
      <c r="M109" s="230"/>
      <c r="N109" s="231"/>
      <c r="O109" s="231"/>
      <c r="P109" s="231"/>
      <c r="Q109" s="231"/>
      <c r="R109" s="231"/>
      <c r="S109" s="231"/>
      <c r="T109" s="232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3" t="s">
        <v>124</v>
      </c>
      <c r="AU109" s="233" t="s">
        <v>76</v>
      </c>
      <c r="AV109" s="13" t="s">
        <v>78</v>
      </c>
      <c r="AW109" s="13" t="s">
        <v>31</v>
      </c>
      <c r="AX109" s="13" t="s">
        <v>76</v>
      </c>
      <c r="AY109" s="233" t="s">
        <v>112</v>
      </c>
    </row>
    <row r="110" s="2" customFormat="1" ht="16.5" customHeight="1">
      <c r="A110" s="39"/>
      <c r="B110" s="40"/>
      <c r="C110" s="203" t="s">
        <v>150</v>
      </c>
      <c r="D110" s="203" t="s">
        <v>113</v>
      </c>
      <c r="E110" s="204" t="s">
        <v>151</v>
      </c>
      <c r="F110" s="205" t="s">
        <v>152</v>
      </c>
      <c r="G110" s="206" t="s">
        <v>153</v>
      </c>
      <c r="H110" s="207">
        <v>90</v>
      </c>
      <c r="I110" s="208"/>
      <c r="J110" s="209">
        <f>ROUND(I110*H110,2)</f>
        <v>0</v>
      </c>
      <c r="K110" s="205" t="s">
        <v>117</v>
      </c>
      <c r="L110" s="45"/>
      <c r="M110" s="210" t="s">
        <v>19</v>
      </c>
      <c r="N110" s="211" t="s">
        <v>40</v>
      </c>
      <c r="O110" s="85"/>
      <c r="P110" s="212">
        <f>O110*H110</f>
        <v>0</v>
      </c>
      <c r="Q110" s="212">
        <v>0.0219291816</v>
      </c>
      <c r="R110" s="212">
        <f>Q110*H110</f>
        <v>1.9736263439999999</v>
      </c>
      <c r="S110" s="212">
        <v>0</v>
      </c>
      <c r="T110" s="213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4" t="s">
        <v>118</v>
      </c>
      <c r="AT110" s="214" t="s">
        <v>113</v>
      </c>
      <c r="AU110" s="214" t="s">
        <v>76</v>
      </c>
      <c r="AY110" s="18" t="s">
        <v>112</v>
      </c>
      <c r="BE110" s="215">
        <f>IF(N110="základní",J110,0)</f>
        <v>0</v>
      </c>
      <c r="BF110" s="215">
        <f>IF(N110="snížená",J110,0)</f>
        <v>0</v>
      </c>
      <c r="BG110" s="215">
        <f>IF(N110="zákl. přenesená",J110,0)</f>
        <v>0</v>
      </c>
      <c r="BH110" s="215">
        <f>IF(N110="sníž. přenesená",J110,0)</f>
        <v>0</v>
      </c>
      <c r="BI110" s="215">
        <f>IF(N110="nulová",J110,0)</f>
        <v>0</v>
      </c>
      <c r="BJ110" s="18" t="s">
        <v>76</v>
      </c>
      <c r="BK110" s="215">
        <f>ROUND(I110*H110,2)</f>
        <v>0</v>
      </c>
      <c r="BL110" s="18" t="s">
        <v>118</v>
      </c>
      <c r="BM110" s="214" t="s">
        <v>154</v>
      </c>
    </row>
    <row r="111" s="2" customFormat="1">
      <c r="A111" s="39"/>
      <c r="B111" s="40"/>
      <c r="C111" s="41"/>
      <c r="D111" s="216" t="s">
        <v>120</v>
      </c>
      <c r="E111" s="41"/>
      <c r="F111" s="217" t="s">
        <v>155</v>
      </c>
      <c r="G111" s="41"/>
      <c r="H111" s="41"/>
      <c r="I111" s="218"/>
      <c r="J111" s="41"/>
      <c r="K111" s="41"/>
      <c r="L111" s="45"/>
      <c r="M111" s="219"/>
      <c r="N111" s="220"/>
      <c r="O111" s="85"/>
      <c r="P111" s="85"/>
      <c r="Q111" s="85"/>
      <c r="R111" s="85"/>
      <c r="S111" s="85"/>
      <c r="T111" s="86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T111" s="18" t="s">
        <v>120</v>
      </c>
      <c r="AU111" s="18" t="s">
        <v>76</v>
      </c>
    </row>
    <row r="112" s="2" customFormat="1">
      <c r="A112" s="39"/>
      <c r="B112" s="40"/>
      <c r="C112" s="41"/>
      <c r="D112" s="221" t="s">
        <v>122</v>
      </c>
      <c r="E112" s="41"/>
      <c r="F112" s="222" t="s">
        <v>156</v>
      </c>
      <c r="G112" s="41"/>
      <c r="H112" s="41"/>
      <c r="I112" s="218"/>
      <c r="J112" s="41"/>
      <c r="K112" s="41"/>
      <c r="L112" s="45"/>
      <c r="M112" s="219"/>
      <c r="N112" s="22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122</v>
      </c>
      <c r="AU112" s="18" t="s">
        <v>76</v>
      </c>
    </row>
    <row r="113" s="13" customFormat="1">
      <c r="A113" s="13"/>
      <c r="B113" s="223"/>
      <c r="C113" s="224"/>
      <c r="D113" s="216" t="s">
        <v>124</v>
      </c>
      <c r="E113" s="225" t="s">
        <v>19</v>
      </c>
      <c r="F113" s="226" t="s">
        <v>157</v>
      </c>
      <c r="G113" s="224"/>
      <c r="H113" s="227">
        <v>90</v>
      </c>
      <c r="I113" s="228"/>
      <c r="J113" s="224"/>
      <c r="K113" s="224"/>
      <c r="L113" s="229"/>
      <c r="M113" s="230"/>
      <c r="N113" s="231"/>
      <c r="O113" s="231"/>
      <c r="P113" s="231"/>
      <c r="Q113" s="231"/>
      <c r="R113" s="231"/>
      <c r="S113" s="231"/>
      <c r="T113" s="232"/>
      <c r="U113" s="13"/>
      <c r="V113" s="13"/>
      <c r="W113" s="13"/>
      <c r="X113" s="13"/>
      <c r="Y113" s="13"/>
      <c r="Z113" s="13"/>
      <c r="AA113" s="13"/>
      <c r="AB113" s="13"/>
      <c r="AC113" s="13"/>
      <c r="AD113" s="13"/>
      <c r="AE113" s="13"/>
      <c r="AT113" s="233" t="s">
        <v>124</v>
      </c>
      <c r="AU113" s="233" t="s">
        <v>76</v>
      </c>
      <c r="AV113" s="13" t="s">
        <v>78</v>
      </c>
      <c r="AW113" s="13" t="s">
        <v>31</v>
      </c>
      <c r="AX113" s="13" t="s">
        <v>76</v>
      </c>
      <c r="AY113" s="233" t="s">
        <v>112</v>
      </c>
    </row>
    <row r="114" s="2" customFormat="1" ht="16.5" customHeight="1">
      <c r="A114" s="39"/>
      <c r="B114" s="40"/>
      <c r="C114" s="203" t="s">
        <v>158</v>
      </c>
      <c r="D114" s="203" t="s">
        <v>113</v>
      </c>
      <c r="E114" s="204" t="s">
        <v>159</v>
      </c>
      <c r="F114" s="205" t="s">
        <v>160</v>
      </c>
      <c r="G114" s="206" t="s">
        <v>161</v>
      </c>
      <c r="H114" s="207">
        <v>240</v>
      </c>
      <c r="I114" s="208"/>
      <c r="J114" s="209">
        <f>ROUND(I114*H114,2)</f>
        <v>0</v>
      </c>
      <c r="K114" s="205" t="s">
        <v>117</v>
      </c>
      <c r="L114" s="45"/>
      <c r="M114" s="210" t="s">
        <v>19</v>
      </c>
      <c r="N114" s="211" t="s">
        <v>40</v>
      </c>
      <c r="O114" s="85"/>
      <c r="P114" s="212">
        <f>O114*H114</f>
        <v>0</v>
      </c>
      <c r="Q114" s="212">
        <v>3.2634E-05</v>
      </c>
      <c r="R114" s="212">
        <f>Q114*H114</f>
        <v>0.0078321599999999995</v>
      </c>
      <c r="S114" s="212">
        <v>0</v>
      </c>
      <c r="T114" s="21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4" t="s">
        <v>118</v>
      </c>
      <c r="AT114" s="214" t="s">
        <v>113</v>
      </c>
      <c r="AU114" s="214" t="s">
        <v>76</v>
      </c>
      <c r="AY114" s="18" t="s">
        <v>112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8" t="s">
        <v>76</v>
      </c>
      <c r="BK114" s="215">
        <f>ROUND(I114*H114,2)</f>
        <v>0</v>
      </c>
      <c r="BL114" s="18" t="s">
        <v>118</v>
      </c>
      <c r="BM114" s="214" t="s">
        <v>162</v>
      </c>
    </row>
    <row r="115" s="2" customFormat="1">
      <c r="A115" s="39"/>
      <c r="B115" s="40"/>
      <c r="C115" s="41"/>
      <c r="D115" s="216" t="s">
        <v>120</v>
      </c>
      <c r="E115" s="41"/>
      <c r="F115" s="217" t="s">
        <v>163</v>
      </c>
      <c r="G115" s="41"/>
      <c r="H115" s="41"/>
      <c r="I115" s="218"/>
      <c r="J115" s="41"/>
      <c r="K115" s="41"/>
      <c r="L115" s="45"/>
      <c r="M115" s="219"/>
      <c r="N115" s="22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120</v>
      </c>
      <c r="AU115" s="18" t="s">
        <v>76</v>
      </c>
    </row>
    <row r="116" s="2" customFormat="1">
      <c r="A116" s="39"/>
      <c r="B116" s="40"/>
      <c r="C116" s="41"/>
      <c r="D116" s="221" t="s">
        <v>122</v>
      </c>
      <c r="E116" s="41"/>
      <c r="F116" s="222" t="s">
        <v>164</v>
      </c>
      <c r="G116" s="41"/>
      <c r="H116" s="41"/>
      <c r="I116" s="218"/>
      <c r="J116" s="41"/>
      <c r="K116" s="41"/>
      <c r="L116" s="45"/>
      <c r="M116" s="219"/>
      <c r="N116" s="22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122</v>
      </c>
      <c r="AU116" s="18" t="s">
        <v>76</v>
      </c>
    </row>
    <row r="117" s="2" customFormat="1">
      <c r="A117" s="39"/>
      <c r="B117" s="40"/>
      <c r="C117" s="41"/>
      <c r="D117" s="216" t="s">
        <v>138</v>
      </c>
      <c r="E117" s="41"/>
      <c r="F117" s="234" t="s">
        <v>165</v>
      </c>
      <c r="G117" s="41"/>
      <c r="H117" s="41"/>
      <c r="I117" s="218"/>
      <c r="J117" s="41"/>
      <c r="K117" s="41"/>
      <c r="L117" s="45"/>
      <c r="M117" s="219"/>
      <c r="N117" s="220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138</v>
      </c>
      <c r="AU117" s="18" t="s">
        <v>76</v>
      </c>
    </row>
    <row r="118" s="13" customFormat="1">
      <c r="A118" s="13"/>
      <c r="B118" s="223"/>
      <c r="C118" s="224"/>
      <c r="D118" s="216" t="s">
        <v>124</v>
      </c>
      <c r="E118" s="225" t="s">
        <v>19</v>
      </c>
      <c r="F118" s="226" t="s">
        <v>166</v>
      </c>
      <c r="G118" s="224"/>
      <c r="H118" s="227">
        <v>240</v>
      </c>
      <c r="I118" s="228"/>
      <c r="J118" s="224"/>
      <c r="K118" s="224"/>
      <c r="L118" s="229"/>
      <c r="M118" s="230"/>
      <c r="N118" s="231"/>
      <c r="O118" s="231"/>
      <c r="P118" s="231"/>
      <c r="Q118" s="231"/>
      <c r="R118" s="231"/>
      <c r="S118" s="231"/>
      <c r="T118" s="232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3" t="s">
        <v>124</v>
      </c>
      <c r="AU118" s="233" t="s">
        <v>76</v>
      </c>
      <c r="AV118" s="13" t="s">
        <v>78</v>
      </c>
      <c r="AW118" s="13" t="s">
        <v>31</v>
      </c>
      <c r="AX118" s="13" t="s">
        <v>76</v>
      </c>
      <c r="AY118" s="233" t="s">
        <v>112</v>
      </c>
    </row>
    <row r="119" s="2" customFormat="1" ht="16.5" customHeight="1">
      <c r="A119" s="39"/>
      <c r="B119" s="40"/>
      <c r="C119" s="203" t="s">
        <v>167</v>
      </c>
      <c r="D119" s="203" t="s">
        <v>113</v>
      </c>
      <c r="E119" s="204" t="s">
        <v>168</v>
      </c>
      <c r="F119" s="205" t="s">
        <v>169</v>
      </c>
      <c r="G119" s="206" t="s">
        <v>170</v>
      </c>
      <c r="H119" s="207">
        <v>256</v>
      </c>
      <c r="I119" s="208"/>
      <c r="J119" s="209">
        <f>ROUND(I119*H119,2)</f>
        <v>0</v>
      </c>
      <c r="K119" s="205" t="s">
        <v>117</v>
      </c>
      <c r="L119" s="45"/>
      <c r="M119" s="210" t="s">
        <v>19</v>
      </c>
      <c r="N119" s="211" t="s">
        <v>40</v>
      </c>
      <c r="O119" s="85"/>
      <c r="P119" s="212">
        <f>O119*H119</f>
        <v>0</v>
      </c>
      <c r="Q119" s="212">
        <v>0</v>
      </c>
      <c r="R119" s="212">
        <f>Q119*H119</f>
        <v>0</v>
      </c>
      <c r="S119" s="212">
        <v>0</v>
      </c>
      <c r="T119" s="213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4" t="s">
        <v>118</v>
      </c>
      <c r="AT119" s="214" t="s">
        <v>113</v>
      </c>
      <c r="AU119" s="214" t="s">
        <v>76</v>
      </c>
      <c r="AY119" s="18" t="s">
        <v>112</v>
      </c>
      <c r="BE119" s="215">
        <f>IF(N119="základní",J119,0)</f>
        <v>0</v>
      </c>
      <c r="BF119" s="215">
        <f>IF(N119="snížená",J119,0)</f>
        <v>0</v>
      </c>
      <c r="BG119" s="215">
        <f>IF(N119="zákl. přenesená",J119,0)</f>
        <v>0</v>
      </c>
      <c r="BH119" s="215">
        <f>IF(N119="sníž. přenesená",J119,0)</f>
        <v>0</v>
      </c>
      <c r="BI119" s="215">
        <f>IF(N119="nulová",J119,0)</f>
        <v>0</v>
      </c>
      <c r="BJ119" s="18" t="s">
        <v>76</v>
      </c>
      <c r="BK119" s="215">
        <f>ROUND(I119*H119,2)</f>
        <v>0</v>
      </c>
      <c r="BL119" s="18" t="s">
        <v>118</v>
      </c>
      <c r="BM119" s="214" t="s">
        <v>171</v>
      </c>
    </row>
    <row r="120" s="2" customFormat="1">
      <c r="A120" s="39"/>
      <c r="B120" s="40"/>
      <c r="C120" s="41"/>
      <c r="D120" s="216" t="s">
        <v>120</v>
      </c>
      <c r="E120" s="41"/>
      <c r="F120" s="217" t="s">
        <v>172</v>
      </c>
      <c r="G120" s="41"/>
      <c r="H120" s="41"/>
      <c r="I120" s="218"/>
      <c r="J120" s="41"/>
      <c r="K120" s="41"/>
      <c r="L120" s="45"/>
      <c r="M120" s="219"/>
      <c r="N120" s="22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120</v>
      </c>
      <c r="AU120" s="18" t="s">
        <v>76</v>
      </c>
    </row>
    <row r="121" s="2" customFormat="1">
      <c r="A121" s="39"/>
      <c r="B121" s="40"/>
      <c r="C121" s="41"/>
      <c r="D121" s="221" t="s">
        <v>122</v>
      </c>
      <c r="E121" s="41"/>
      <c r="F121" s="222" t="s">
        <v>173</v>
      </c>
      <c r="G121" s="41"/>
      <c r="H121" s="41"/>
      <c r="I121" s="218"/>
      <c r="J121" s="41"/>
      <c r="K121" s="41"/>
      <c r="L121" s="45"/>
      <c r="M121" s="219"/>
      <c r="N121" s="220"/>
      <c r="O121" s="85"/>
      <c r="P121" s="85"/>
      <c r="Q121" s="85"/>
      <c r="R121" s="85"/>
      <c r="S121" s="85"/>
      <c r="T121" s="86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T121" s="18" t="s">
        <v>122</v>
      </c>
      <c r="AU121" s="18" t="s">
        <v>76</v>
      </c>
    </row>
    <row r="122" s="13" customFormat="1">
      <c r="A122" s="13"/>
      <c r="B122" s="223"/>
      <c r="C122" s="224"/>
      <c r="D122" s="216" t="s">
        <v>124</v>
      </c>
      <c r="E122" s="225" t="s">
        <v>19</v>
      </c>
      <c r="F122" s="226" t="s">
        <v>131</v>
      </c>
      <c r="G122" s="224"/>
      <c r="H122" s="227">
        <v>256</v>
      </c>
      <c r="I122" s="228"/>
      <c r="J122" s="224"/>
      <c r="K122" s="224"/>
      <c r="L122" s="229"/>
      <c r="M122" s="230"/>
      <c r="N122" s="231"/>
      <c r="O122" s="231"/>
      <c r="P122" s="231"/>
      <c r="Q122" s="231"/>
      <c r="R122" s="231"/>
      <c r="S122" s="231"/>
      <c r="T122" s="232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3" t="s">
        <v>124</v>
      </c>
      <c r="AU122" s="233" t="s">
        <v>76</v>
      </c>
      <c r="AV122" s="13" t="s">
        <v>78</v>
      </c>
      <c r="AW122" s="13" t="s">
        <v>31</v>
      </c>
      <c r="AX122" s="13" t="s">
        <v>76</v>
      </c>
      <c r="AY122" s="233" t="s">
        <v>112</v>
      </c>
    </row>
    <row r="123" s="2" customFormat="1" ht="16.5" customHeight="1">
      <c r="A123" s="39"/>
      <c r="B123" s="40"/>
      <c r="C123" s="203" t="s">
        <v>174</v>
      </c>
      <c r="D123" s="203" t="s">
        <v>113</v>
      </c>
      <c r="E123" s="204" t="s">
        <v>175</v>
      </c>
      <c r="F123" s="205" t="s">
        <v>176</v>
      </c>
      <c r="G123" s="206" t="s">
        <v>170</v>
      </c>
      <c r="H123" s="207">
        <v>190.94</v>
      </c>
      <c r="I123" s="208"/>
      <c r="J123" s="209">
        <f>ROUND(I123*H123,2)</f>
        <v>0</v>
      </c>
      <c r="K123" s="205" t="s">
        <v>117</v>
      </c>
      <c r="L123" s="45"/>
      <c r="M123" s="210" t="s">
        <v>19</v>
      </c>
      <c r="N123" s="211" t="s">
        <v>40</v>
      </c>
      <c r="O123" s="85"/>
      <c r="P123" s="212">
        <f>O123*H123</f>
        <v>0</v>
      </c>
      <c r="Q123" s="212">
        <v>0</v>
      </c>
      <c r="R123" s="212">
        <f>Q123*H123</f>
        <v>0</v>
      </c>
      <c r="S123" s="212">
        <v>0</v>
      </c>
      <c r="T123" s="213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4" t="s">
        <v>118</v>
      </c>
      <c r="AT123" s="214" t="s">
        <v>113</v>
      </c>
      <c r="AU123" s="214" t="s">
        <v>76</v>
      </c>
      <c r="AY123" s="18" t="s">
        <v>112</v>
      </c>
      <c r="BE123" s="215">
        <f>IF(N123="základní",J123,0)</f>
        <v>0</v>
      </c>
      <c r="BF123" s="215">
        <f>IF(N123="snížená",J123,0)</f>
        <v>0</v>
      </c>
      <c r="BG123" s="215">
        <f>IF(N123="zákl. přenesená",J123,0)</f>
        <v>0</v>
      </c>
      <c r="BH123" s="215">
        <f>IF(N123="sníž. přenesená",J123,0)</f>
        <v>0</v>
      </c>
      <c r="BI123" s="215">
        <f>IF(N123="nulová",J123,0)</f>
        <v>0</v>
      </c>
      <c r="BJ123" s="18" t="s">
        <v>76</v>
      </c>
      <c r="BK123" s="215">
        <f>ROUND(I123*H123,2)</f>
        <v>0</v>
      </c>
      <c r="BL123" s="18" t="s">
        <v>118</v>
      </c>
      <c r="BM123" s="214" t="s">
        <v>177</v>
      </c>
    </row>
    <row r="124" s="2" customFormat="1">
      <c r="A124" s="39"/>
      <c r="B124" s="40"/>
      <c r="C124" s="41"/>
      <c r="D124" s="216" t="s">
        <v>120</v>
      </c>
      <c r="E124" s="41"/>
      <c r="F124" s="217" t="s">
        <v>178</v>
      </c>
      <c r="G124" s="41"/>
      <c r="H124" s="41"/>
      <c r="I124" s="218"/>
      <c r="J124" s="41"/>
      <c r="K124" s="41"/>
      <c r="L124" s="45"/>
      <c r="M124" s="219"/>
      <c r="N124" s="220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120</v>
      </c>
      <c r="AU124" s="18" t="s">
        <v>76</v>
      </c>
    </row>
    <row r="125" s="2" customFormat="1">
      <c r="A125" s="39"/>
      <c r="B125" s="40"/>
      <c r="C125" s="41"/>
      <c r="D125" s="221" t="s">
        <v>122</v>
      </c>
      <c r="E125" s="41"/>
      <c r="F125" s="222" t="s">
        <v>179</v>
      </c>
      <c r="G125" s="41"/>
      <c r="H125" s="41"/>
      <c r="I125" s="218"/>
      <c r="J125" s="41"/>
      <c r="K125" s="41"/>
      <c r="L125" s="45"/>
      <c r="M125" s="219"/>
      <c r="N125" s="220"/>
      <c r="O125" s="85"/>
      <c r="P125" s="85"/>
      <c r="Q125" s="85"/>
      <c r="R125" s="85"/>
      <c r="S125" s="85"/>
      <c r="T125" s="86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T125" s="18" t="s">
        <v>122</v>
      </c>
      <c r="AU125" s="18" t="s">
        <v>76</v>
      </c>
    </row>
    <row r="126" s="13" customFormat="1">
      <c r="A126" s="13"/>
      <c r="B126" s="223"/>
      <c r="C126" s="224"/>
      <c r="D126" s="216" t="s">
        <v>124</v>
      </c>
      <c r="E126" s="225" t="s">
        <v>19</v>
      </c>
      <c r="F126" s="226" t="s">
        <v>180</v>
      </c>
      <c r="G126" s="224"/>
      <c r="H126" s="227">
        <v>87.099999999999994</v>
      </c>
      <c r="I126" s="228"/>
      <c r="J126" s="224"/>
      <c r="K126" s="224"/>
      <c r="L126" s="229"/>
      <c r="M126" s="230"/>
      <c r="N126" s="231"/>
      <c r="O126" s="231"/>
      <c r="P126" s="231"/>
      <c r="Q126" s="231"/>
      <c r="R126" s="231"/>
      <c r="S126" s="231"/>
      <c r="T126" s="232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3" t="s">
        <v>124</v>
      </c>
      <c r="AU126" s="233" t="s">
        <v>76</v>
      </c>
      <c r="AV126" s="13" t="s">
        <v>78</v>
      </c>
      <c r="AW126" s="13" t="s">
        <v>31</v>
      </c>
      <c r="AX126" s="13" t="s">
        <v>69</v>
      </c>
      <c r="AY126" s="233" t="s">
        <v>112</v>
      </c>
    </row>
    <row r="127" s="13" customFormat="1">
      <c r="A127" s="13"/>
      <c r="B127" s="223"/>
      <c r="C127" s="224"/>
      <c r="D127" s="216" t="s">
        <v>124</v>
      </c>
      <c r="E127" s="225" t="s">
        <v>19</v>
      </c>
      <c r="F127" s="226" t="s">
        <v>181</v>
      </c>
      <c r="G127" s="224"/>
      <c r="H127" s="227">
        <v>13.26</v>
      </c>
      <c r="I127" s="228"/>
      <c r="J127" s="224"/>
      <c r="K127" s="224"/>
      <c r="L127" s="229"/>
      <c r="M127" s="230"/>
      <c r="N127" s="231"/>
      <c r="O127" s="231"/>
      <c r="P127" s="231"/>
      <c r="Q127" s="231"/>
      <c r="R127" s="231"/>
      <c r="S127" s="231"/>
      <c r="T127" s="232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33" t="s">
        <v>124</v>
      </c>
      <c r="AU127" s="233" t="s">
        <v>76</v>
      </c>
      <c r="AV127" s="13" t="s">
        <v>78</v>
      </c>
      <c r="AW127" s="13" t="s">
        <v>31</v>
      </c>
      <c r="AX127" s="13" t="s">
        <v>69</v>
      </c>
      <c r="AY127" s="233" t="s">
        <v>112</v>
      </c>
    </row>
    <row r="128" s="13" customFormat="1">
      <c r="A128" s="13"/>
      <c r="B128" s="223"/>
      <c r="C128" s="224"/>
      <c r="D128" s="216" t="s">
        <v>124</v>
      </c>
      <c r="E128" s="225" t="s">
        <v>19</v>
      </c>
      <c r="F128" s="226" t="s">
        <v>182</v>
      </c>
      <c r="G128" s="224"/>
      <c r="H128" s="227">
        <v>74.980000000000004</v>
      </c>
      <c r="I128" s="228"/>
      <c r="J128" s="224"/>
      <c r="K128" s="224"/>
      <c r="L128" s="229"/>
      <c r="M128" s="230"/>
      <c r="N128" s="231"/>
      <c r="O128" s="231"/>
      <c r="P128" s="231"/>
      <c r="Q128" s="231"/>
      <c r="R128" s="231"/>
      <c r="S128" s="231"/>
      <c r="T128" s="232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3" t="s">
        <v>124</v>
      </c>
      <c r="AU128" s="233" t="s">
        <v>76</v>
      </c>
      <c r="AV128" s="13" t="s">
        <v>78</v>
      </c>
      <c r="AW128" s="13" t="s">
        <v>31</v>
      </c>
      <c r="AX128" s="13" t="s">
        <v>69</v>
      </c>
      <c r="AY128" s="233" t="s">
        <v>112</v>
      </c>
    </row>
    <row r="129" s="13" customFormat="1">
      <c r="A129" s="13"/>
      <c r="B129" s="223"/>
      <c r="C129" s="224"/>
      <c r="D129" s="216" t="s">
        <v>124</v>
      </c>
      <c r="E129" s="225" t="s">
        <v>19</v>
      </c>
      <c r="F129" s="226" t="s">
        <v>183</v>
      </c>
      <c r="G129" s="224"/>
      <c r="H129" s="227">
        <v>6</v>
      </c>
      <c r="I129" s="228"/>
      <c r="J129" s="224"/>
      <c r="K129" s="224"/>
      <c r="L129" s="229"/>
      <c r="M129" s="230"/>
      <c r="N129" s="231"/>
      <c r="O129" s="231"/>
      <c r="P129" s="231"/>
      <c r="Q129" s="231"/>
      <c r="R129" s="231"/>
      <c r="S129" s="231"/>
      <c r="T129" s="232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3" t="s">
        <v>124</v>
      </c>
      <c r="AU129" s="233" t="s">
        <v>76</v>
      </c>
      <c r="AV129" s="13" t="s">
        <v>78</v>
      </c>
      <c r="AW129" s="13" t="s">
        <v>31</v>
      </c>
      <c r="AX129" s="13" t="s">
        <v>69</v>
      </c>
      <c r="AY129" s="233" t="s">
        <v>112</v>
      </c>
    </row>
    <row r="130" s="13" customFormat="1">
      <c r="A130" s="13"/>
      <c r="B130" s="223"/>
      <c r="C130" s="224"/>
      <c r="D130" s="216" t="s">
        <v>124</v>
      </c>
      <c r="E130" s="225" t="s">
        <v>19</v>
      </c>
      <c r="F130" s="226" t="s">
        <v>184</v>
      </c>
      <c r="G130" s="224"/>
      <c r="H130" s="227">
        <v>4.7999999999999998</v>
      </c>
      <c r="I130" s="228"/>
      <c r="J130" s="224"/>
      <c r="K130" s="224"/>
      <c r="L130" s="229"/>
      <c r="M130" s="230"/>
      <c r="N130" s="231"/>
      <c r="O130" s="231"/>
      <c r="P130" s="231"/>
      <c r="Q130" s="231"/>
      <c r="R130" s="231"/>
      <c r="S130" s="231"/>
      <c r="T130" s="232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33" t="s">
        <v>124</v>
      </c>
      <c r="AU130" s="233" t="s">
        <v>76</v>
      </c>
      <c r="AV130" s="13" t="s">
        <v>78</v>
      </c>
      <c r="AW130" s="13" t="s">
        <v>31</v>
      </c>
      <c r="AX130" s="13" t="s">
        <v>69</v>
      </c>
      <c r="AY130" s="233" t="s">
        <v>112</v>
      </c>
    </row>
    <row r="131" s="13" customFormat="1">
      <c r="A131" s="13"/>
      <c r="B131" s="223"/>
      <c r="C131" s="224"/>
      <c r="D131" s="216" t="s">
        <v>124</v>
      </c>
      <c r="E131" s="225" t="s">
        <v>19</v>
      </c>
      <c r="F131" s="226" t="s">
        <v>185</v>
      </c>
      <c r="G131" s="224"/>
      <c r="H131" s="227">
        <v>4.7999999999999998</v>
      </c>
      <c r="I131" s="228"/>
      <c r="J131" s="224"/>
      <c r="K131" s="224"/>
      <c r="L131" s="229"/>
      <c r="M131" s="230"/>
      <c r="N131" s="231"/>
      <c r="O131" s="231"/>
      <c r="P131" s="231"/>
      <c r="Q131" s="231"/>
      <c r="R131" s="231"/>
      <c r="S131" s="231"/>
      <c r="T131" s="232"/>
      <c r="U131" s="13"/>
      <c r="V131" s="13"/>
      <c r="W131" s="13"/>
      <c r="X131" s="13"/>
      <c r="Y131" s="13"/>
      <c r="Z131" s="13"/>
      <c r="AA131" s="13"/>
      <c r="AB131" s="13"/>
      <c r="AC131" s="13"/>
      <c r="AD131" s="13"/>
      <c r="AE131" s="13"/>
      <c r="AT131" s="233" t="s">
        <v>124</v>
      </c>
      <c r="AU131" s="233" t="s">
        <v>76</v>
      </c>
      <c r="AV131" s="13" t="s">
        <v>78</v>
      </c>
      <c r="AW131" s="13" t="s">
        <v>31</v>
      </c>
      <c r="AX131" s="13" t="s">
        <v>69</v>
      </c>
      <c r="AY131" s="233" t="s">
        <v>112</v>
      </c>
    </row>
    <row r="132" s="14" customFormat="1">
      <c r="A132" s="14"/>
      <c r="B132" s="235"/>
      <c r="C132" s="236"/>
      <c r="D132" s="216" t="s">
        <v>124</v>
      </c>
      <c r="E132" s="237" t="s">
        <v>19</v>
      </c>
      <c r="F132" s="238" t="s">
        <v>143</v>
      </c>
      <c r="G132" s="236"/>
      <c r="H132" s="239">
        <v>190.94000000000003</v>
      </c>
      <c r="I132" s="240"/>
      <c r="J132" s="236"/>
      <c r="K132" s="236"/>
      <c r="L132" s="241"/>
      <c r="M132" s="242"/>
      <c r="N132" s="243"/>
      <c r="O132" s="243"/>
      <c r="P132" s="243"/>
      <c r="Q132" s="243"/>
      <c r="R132" s="243"/>
      <c r="S132" s="243"/>
      <c r="T132" s="244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5" t="s">
        <v>124</v>
      </c>
      <c r="AU132" s="245" t="s">
        <v>76</v>
      </c>
      <c r="AV132" s="14" t="s">
        <v>118</v>
      </c>
      <c r="AW132" s="14" t="s">
        <v>31</v>
      </c>
      <c r="AX132" s="14" t="s">
        <v>76</v>
      </c>
      <c r="AY132" s="245" t="s">
        <v>112</v>
      </c>
    </row>
    <row r="133" s="2" customFormat="1" ht="16.5" customHeight="1">
      <c r="A133" s="39"/>
      <c r="B133" s="40"/>
      <c r="C133" s="203" t="s">
        <v>186</v>
      </c>
      <c r="D133" s="203" t="s">
        <v>113</v>
      </c>
      <c r="E133" s="204" t="s">
        <v>187</v>
      </c>
      <c r="F133" s="205" t="s">
        <v>188</v>
      </c>
      <c r="G133" s="206" t="s">
        <v>170</v>
      </c>
      <c r="H133" s="207">
        <v>2</v>
      </c>
      <c r="I133" s="208"/>
      <c r="J133" s="209">
        <f>ROUND(I133*H133,2)</f>
        <v>0</v>
      </c>
      <c r="K133" s="205" t="s">
        <v>117</v>
      </c>
      <c r="L133" s="45"/>
      <c r="M133" s="210" t="s">
        <v>19</v>
      </c>
      <c r="N133" s="211" t="s">
        <v>40</v>
      </c>
      <c r="O133" s="85"/>
      <c r="P133" s="212">
        <f>O133*H133</f>
        <v>0</v>
      </c>
      <c r="Q133" s="212">
        <v>0</v>
      </c>
      <c r="R133" s="212">
        <f>Q133*H133</f>
        <v>0</v>
      </c>
      <c r="S133" s="212">
        <v>0</v>
      </c>
      <c r="T133" s="213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4" t="s">
        <v>118</v>
      </c>
      <c r="AT133" s="214" t="s">
        <v>113</v>
      </c>
      <c r="AU133" s="214" t="s">
        <v>76</v>
      </c>
      <c r="AY133" s="18" t="s">
        <v>112</v>
      </c>
      <c r="BE133" s="215">
        <f>IF(N133="základní",J133,0)</f>
        <v>0</v>
      </c>
      <c r="BF133" s="215">
        <f>IF(N133="snížená",J133,0)</f>
        <v>0</v>
      </c>
      <c r="BG133" s="215">
        <f>IF(N133="zákl. přenesená",J133,0)</f>
        <v>0</v>
      </c>
      <c r="BH133" s="215">
        <f>IF(N133="sníž. přenesená",J133,0)</f>
        <v>0</v>
      </c>
      <c r="BI133" s="215">
        <f>IF(N133="nulová",J133,0)</f>
        <v>0</v>
      </c>
      <c r="BJ133" s="18" t="s">
        <v>76</v>
      </c>
      <c r="BK133" s="215">
        <f>ROUND(I133*H133,2)</f>
        <v>0</v>
      </c>
      <c r="BL133" s="18" t="s">
        <v>118</v>
      </c>
      <c r="BM133" s="214" t="s">
        <v>189</v>
      </c>
    </row>
    <row r="134" s="2" customFormat="1">
      <c r="A134" s="39"/>
      <c r="B134" s="40"/>
      <c r="C134" s="41"/>
      <c r="D134" s="216" t="s">
        <v>120</v>
      </c>
      <c r="E134" s="41"/>
      <c r="F134" s="217" t="s">
        <v>190</v>
      </c>
      <c r="G134" s="41"/>
      <c r="H134" s="41"/>
      <c r="I134" s="218"/>
      <c r="J134" s="41"/>
      <c r="K134" s="41"/>
      <c r="L134" s="45"/>
      <c r="M134" s="219"/>
      <c r="N134" s="220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120</v>
      </c>
      <c r="AU134" s="18" t="s">
        <v>76</v>
      </c>
    </row>
    <row r="135" s="2" customFormat="1">
      <c r="A135" s="39"/>
      <c r="B135" s="40"/>
      <c r="C135" s="41"/>
      <c r="D135" s="221" t="s">
        <v>122</v>
      </c>
      <c r="E135" s="41"/>
      <c r="F135" s="222" t="s">
        <v>191</v>
      </c>
      <c r="G135" s="41"/>
      <c r="H135" s="41"/>
      <c r="I135" s="218"/>
      <c r="J135" s="41"/>
      <c r="K135" s="41"/>
      <c r="L135" s="45"/>
      <c r="M135" s="219"/>
      <c r="N135" s="220"/>
      <c r="O135" s="85"/>
      <c r="P135" s="85"/>
      <c r="Q135" s="85"/>
      <c r="R135" s="85"/>
      <c r="S135" s="85"/>
      <c r="T135" s="86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122</v>
      </c>
      <c r="AU135" s="18" t="s">
        <v>76</v>
      </c>
    </row>
    <row r="136" s="2" customFormat="1">
      <c r="A136" s="39"/>
      <c r="B136" s="40"/>
      <c r="C136" s="41"/>
      <c r="D136" s="216" t="s">
        <v>138</v>
      </c>
      <c r="E136" s="41"/>
      <c r="F136" s="234" t="s">
        <v>192</v>
      </c>
      <c r="G136" s="41"/>
      <c r="H136" s="41"/>
      <c r="I136" s="218"/>
      <c r="J136" s="41"/>
      <c r="K136" s="41"/>
      <c r="L136" s="45"/>
      <c r="M136" s="219"/>
      <c r="N136" s="220"/>
      <c r="O136" s="85"/>
      <c r="P136" s="85"/>
      <c r="Q136" s="85"/>
      <c r="R136" s="85"/>
      <c r="S136" s="85"/>
      <c r="T136" s="86"/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T136" s="18" t="s">
        <v>138</v>
      </c>
      <c r="AU136" s="18" t="s">
        <v>76</v>
      </c>
    </row>
    <row r="137" s="13" customFormat="1">
      <c r="A137" s="13"/>
      <c r="B137" s="223"/>
      <c r="C137" s="224"/>
      <c r="D137" s="216" t="s">
        <v>124</v>
      </c>
      <c r="E137" s="225" t="s">
        <v>19</v>
      </c>
      <c r="F137" s="226" t="s">
        <v>193</v>
      </c>
      <c r="G137" s="224"/>
      <c r="H137" s="227">
        <v>2</v>
      </c>
      <c r="I137" s="228"/>
      <c r="J137" s="224"/>
      <c r="K137" s="224"/>
      <c r="L137" s="229"/>
      <c r="M137" s="230"/>
      <c r="N137" s="231"/>
      <c r="O137" s="231"/>
      <c r="P137" s="231"/>
      <c r="Q137" s="231"/>
      <c r="R137" s="231"/>
      <c r="S137" s="231"/>
      <c r="T137" s="232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33" t="s">
        <v>124</v>
      </c>
      <c r="AU137" s="233" t="s">
        <v>76</v>
      </c>
      <c r="AV137" s="13" t="s">
        <v>78</v>
      </c>
      <c r="AW137" s="13" t="s">
        <v>31</v>
      </c>
      <c r="AX137" s="13" t="s">
        <v>76</v>
      </c>
      <c r="AY137" s="233" t="s">
        <v>112</v>
      </c>
    </row>
    <row r="138" s="2" customFormat="1" ht="16.5" customHeight="1">
      <c r="A138" s="39"/>
      <c r="B138" s="40"/>
      <c r="C138" s="203" t="s">
        <v>194</v>
      </c>
      <c r="D138" s="203" t="s">
        <v>113</v>
      </c>
      <c r="E138" s="204" t="s">
        <v>195</v>
      </c>
      <c r="F138" s="205" t="s">
        <v>196</v>
      </c>
      <c r="G138" s="206" t="s">
        <v>170</v>
      </c>
      <c r="H138" s="207">
        <v>2</v>
      </c>
      <c r="I138" s="208"/>
      <c r="J138" s="209">
        <f>ROUND(I138*H138,2)</f>
        <v>0</v>
      </c>
      <c r="K138" s="205" t="s">
        <v>117</v>
      </c>
      <c r="L138" s="45"/>
      <c r="M138" s="210" t="s">
        <v>19</v>
      </c>
      <c r="N138" s="211" t="s">
        <v>40</v>
      </c>
      <c r="O138" s="85"/>
      <c r="P138" s="212">
        <f>O138*H138</f>
        <v>0</v>
      </c>
      <c r="Q138" s="212">
        <v>0</v>
      </c>
      <c r="R138" s="212">
        <f>Q138*H138</f>
        <v>0</v>
      </c>
      <c r="S138" s="212">
        <v>0</v>
      </c>
      <c r="T138" s="213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4" t="s">
        <v>118</v>
      </c>
      <c r="AT138" s="214" t="s">
        <v>113</v>
      </c>
      <c r="AU138" s="214" t="s">
        <v>76</v>
      </c>
      <c r="AY138" s="18" t="s">
        <v>112</v>
      </c>
      <c r="BE138" s="215">
        <f>IF(N138="základní",J138,0)</f>
        <v>0</v>
      </c>
      <c r="BF138" s="215">
        <f>IF(N138="snížená",J138,0)</f>
        <v>0</v>
      </c>
      <c r="BG138" s="215">
        <f>IF(N138="zákl. přenesená",J138,0)</f>
        <v>0</v>
      </c>
      <c r="BH138" s="215">
        <f>IF(N138="sníž. přenesená",J138,0)</f>
        <v>0</v>
      </c>
      <c r="BI138" s="215">
        <f>IF(N138="nulová",J138,0)</f>
        <v>0</v>
      </c>
      <c r="BJ138" s="18" t="s">
        <v>76</v>
      </c>
      <c r="BK138" s="215">
        <f>ROUND(I138*H138,2)</f>
        <v>0</v>
      </c>
      <c r="BL138" s="18" t="s">
        <v>118</v>
      </c>
      <c r="BM138" s="214" t="s">
        <v>197</v>
      </c>
    </row>
    <row r="139" s="2" customFormat="1">
      <c r="A139" s="39"/>
      <c r="B139" s="40"/>
      <c r="C139" s="41"/>
      <c r="D139" s="216" t="s">
        <v>120</v>
      </c>
      <c r="E139" s="41"/>
      <c r="F139" s="217" t="s">
        <v>198</v>
      </c>
      <c r="G139" s="41"/>
      <c r="H139" s="41"/>
      <c r="I139" s="218"/>
      <c r="J139" s="41"/>
      <c r="K139" s="41"/>
      <c r="L139" s="45"/>
      <c r="M139" s="219"/>
      <c r="N139" s="220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120</v>
      </c>
      <c r="AU139" s="18" t="s">
        <v>76</v>
      </c>
    </row>
    <row r="140" s="2" customFormat="1">
      <c r="A140" s="39"/>
      <c r="B140" s="40"/>
      <c r="C140" s="41"/>
      <c r="D140" s="221" t="s">
        <v>122</v>
      </c>
      <c r="E140" s="41"/>
      <c r="F140" s="222" t="s">
        <v>199</v>
      </c>
      <c r="G140" s="41"/>
      <c r="H140" s="41"/>
      <c r="I140" s="218"/>
      <c r="J140" s="41"/>
      <c r="K140" s="41"/>
      <c r="L140" s="45"/>
      <c r="M140" s="219"/>
      <c r="N140" s="220"/>
      <c r="O140" s="85"/>
      <c r="P140" s="85"/>
      <c r="Q140" s="85"/>
      <c r="R140" s="85"/>
      <c r="S140" s="85"/>
      <c r="T140" s="86"/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T140" s="18" t="s">
        <v>122</v>
      </c>
      <c r="AU140" s="18" t="s">
        <v>76</v>
      </c>
    </row>
    <row r="141" s="13" customFormat="1">
      <c r="A141" s="13"/>
      <c r="B141" s="223"/>
      <c r="C141" s="224"/>
      <c r="D141" s="216" t="s">
        <v>124</v>
      </c>
      <c r="E141" s="225" t="s">
        <v>19</v>
      </c>
      <c r="F141" s="226" t="s">
        <v>78</v>
      </c>
      <c r="G141" s="224"/>
      <c r="H141" s="227">
        <v>2</v>
      </c>
      <c r="I141" s="228"/>
      <c r="J141" s="224"/>
      <c r="K141" s="224"/>
      <c r="L141" s="229"/>
      <c r="M141" s="230"/>
      <c r="N141" s="231"/>
      <c r="O141" s="231"/>
      <c r="P141" s="231"/>
      <c r="Q141" s="231"/>
      <c r="R141" s="231"/>
      <c r="S141" s="231"/>
      <c r="T141" s="232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33" t="s">
        <v>124</v>
      </c>
      <c r="AU141" s="233" t="s">
        <v>76</v>
      </c>
      <c r="AV141" s="13" t="s">
        <v>78</v>
      </c>
      <c r="AW141" s="13" t="s">
        <v>31</v>
      </c>
      <c r="AX141" s="13" t="s">
        <v>76</v>
      </c>
      <c r="AY141" s="233" t="s">
        <v>112</v>
      </c>
    </row>
    <row r="142" s="2" customFormat="1" ht="21.75" customHeight="1">
      <c r="A142" s="39"/>
      <c r="B142" s="40"/>
      <c r="C142" s="203" t="s">
        <v>200</v>
      </c>
      <c r="D142" s="203" t="s">
        <v>113</v>
      </c>
      <c r="E142" s="204" t="s">
        <v>201</v>
      </c>
      <c r="F142" s="205" t="s">
        <v>202</v>
      </c>
      <c r="G142" s="206" t="s">
        <v>170</v>
      </c>
      <c r="H142" s="207">
        <v>190.94</v>
      </c>
      <c r="I142" s="208"/>
      <c r="J142" s="209">
        <f>ROUND(I142*H142,2)</f>
        <v>0</v>
      </c>
      <c r="K142" s="205" t="s">
        <v>117</v>
      </c>
      <c r="L142" s="45"/>
      <c r="M142" s="210" t="s">
        <v>19</v>
      </c>
      <c r="N142" s="211" t="s">
        <v>40</v>
      </c>
      <c r="O142" s="85"/>
      <c r="P142" s="212">
        <f>O142*H142</f>
        <v>0</v>
      </c>
      <c r="Q142" s="212">
        <v>0</v>
      </c>
      <c r="R142" s="212">
        <f>Q142*H142</f>
        <v>0</v>
      </c>
      <c r="S142" s="212">
        <v>0</v>
      </c>
      <c r="T142" s="213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4" t="s">
        <v>118</v>
      </c>
      <c r="AT142" s="214" t="s">
        <v>113</v>
      </c>
      <c r="AU142" s="214" t="s">
        <v>76</v>
      </c>
      <c r="AY142" s="18" t="s">
        <v>112</v>
      </c>
      <c r="BE142" s="215">
        <f>IF(N142="základní",J142,0)</f>
        <v>0</v>
      </c>
      <c r="BF142" s="215">
        <f>IF(N142="snížená",J142,0)</f>
        <v>0</v>
      </c>
      <c r="BG142" s="215">
        <f>IF(N142="zákl. přenesená",J142,0)</f>
        <v>0</v>
      </c>
      <c r="BH142" s="215">
        <f>IF(N142="sníž. přenesená",J142,0)</f>
        <v>0</v>
      </c>
      <c r="BI142" s="215">
        <f>IF(N142="nulová",J142,0)</f>
        <v>0</v>
      </c>
      <c r="BJ142" s="18" t="s">
        <v>76</v>
      </c>
      <c r="BK142" s="215">
        <f>ROUND(I142*H142,2)</f>
        <v>0</v>
      </c>
      <c r="BL142" s="18" t="s">
        <v>118</v>
      </c>
      <c r="BM142" s="214" t="s">
        <v>203</v>
      </c>
    </row>
    <row r="143" s="2" customFormat="1">
      <c r="A143" s="39"/>
      <c r="B143" s="40"/>
      <c r="C143" s="41"/>
      <c r="D143" s="216" t="s">
        <v>120</v>
      </c>
      <c r="E143" s="41"/>
      <c r="F143" s="217" t="s">
        <v>204</v>
      </c>
      <c r="G143" s="41"/>
      <c r="H143" s="41"/>
      <c r="I143" s="218"/>
      <c r="J143" s="41"/>
      <c r="K143" s="41"/>
      <c r="L143" s="45"/>
      <c r="M143" s="219"/>
      <c r="N143" s="220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120</v>
      </c>
      <c r="AU143" s="18" t="s">
        <v>76</v>
      </c>
    </row>
    <row r="144" s="2" customFormat="1">
      <c r="A144" s="39"/>
      <c r="B144" s="40"/>
      <c r="C144" s="41"/>
      <c r="D144" s="221" t="s">
        <v>122</v>
      </c>
      <c r="E144" s="41"/>
      <c r="F144" s="222" t="s">
        <v>205</v>
      </c>
      <c r="G144" s="41"/>
      <c r="H144" s="41"/>
      <c r="I144" s="218"/>
      <c r="J144" s="41"/>
      <c r="K144" s="41"/>
      <c r="L144" s="45"/>
      <c r="M144" s="219"/>
      <c r="N144" s="220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122</v>
      </c>
      <c r="AU144" s="18" t="s">
        <v>76</v>
      </c>
    </row>
    <row r="145" s="13" customFormat="1">
      <c r="A145" s="13"/>
      <c r="B145" s="223"/>
      <c r="C145" s="224"/>
      <c r="D145" s="216" t="s">
        <v>124</v>
      </c>
      <c r="E145" s="225" t="s">
        <v>19</v>
      </c>
      <c r="F145" s="226" t="s">
        <v>206</v>
      </c>
      <c r="G145" s="224"/>
      <c r="H145" s="227">
        <v>190.94</v>
      </c>
      <c r="I145" s="228"/>
      <c r="J145" s="224"/>
      <c r="K145" s="224"/>
      <c r="L145" s="229"/>
      <c r="M145" s="230"/>
      <c r="N145" s="231"/>
      <c r="O145" s="231"/>
      <c r="P145" s="231"/>
      <c r="Q145" s="231"/>
      <c r="R145" s="231"/>
      <c r="S145" s="231"/>
      <c r="T145" s="232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33" t="s">
        <v>124</v>
      </c>
      <c r="AU145" s="233" t="s">
        <v>76</v>
      </c>
      <c r="AV145" s="13" t="s">
        <v>78</v>
      </c>
      <c r="AW145" s="13" t="s">
        <v>31</v>
      </c>
      <c r="AX145" s="13" t="s">
        <v>76</v>
      </c>
      <c r="AY145" s="233" t="s">
        <v>112</v>
      </c>
    </row>
    <row r="146" s="2" customFormat="1" ht="16.5" customHeight="1">
      <c r="A146" s="39"/>
      <c r="B146" s="40"/>
      <c r="C146" s="203" t="s">
        <v>207</v>
      </c>
      <c r="D146" s="203" t="s">
        <v>113</v>
      </c>
      <c r="E146" s="204" t="s">
        <v>208</v>
      </c>
      <c r="F146" s="205" t="s">
        <v>209</v>
      </c>
      <c r="G146" s="206" t="s">
        <v>170</v>
      </c>
      <c r="H146" s="207">
        <v>190.94</v>
      </c>
      <c r="I146" s="208"/>
      <c r="J146" s="209">
        <f>ROUND(I146*H146,2)</f>
        <v>0</v>
      </c>
      <c r="K146" s="205" t="s">
        <v>117</v>
      </c>
      <c r="L146" s="45"/>
      <c r="M146" s="210" t="s">
        <v>19</v>
      </c>
      <c r="N146" s="211" t="s">
        <v>40</v>
      </c>
      <c r="O146" s="85"/>
      <c r="P146" s="212">
        <f>O146*H146</f>
        <v>0</v>
      </c>
      <c r="Q146" s="212">
        <v>0</v>
      </c>
      <c r="R146" s="212">
        <f>Q146*H146</f>
        <v>0</v>
      </c>
      <c r="S146" s="212">
        <v>0</v>
      </c>
      <c r="T146" s="213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4" t="s">
        <v>118</v>
      </c>
      <c r="AT146" s="214" t="s">
        <v>113</v>
      </c>
      <c r="AU146" s="214" t="s">
        <v>76</v>
      </c>
      <c r="AY146" s="18" t="s">
        <v>112</v>
      </c>
      <c r="BE146" s="215">
        <f>IF(N146="základní",J146,0)</f>
        <v>0</v>
      </c>
      <c r="BF146" s="215">
        <f>IF(N146="snížená",J146,0)</f>
        <v>0</v>
      </c>
      <c r="BG146" s="215">
        <f>IF(N146="zákl. přenesená",J146,0)</f>
        <v>0</v>
      </c>
      <c r="BH146" s="215">
        <f>IF(N146="sníž. přenesená",J146,0)</f>
        <v>0</v>
      </c>
      <c r="BI146" s="215">
        <f>IF(N146="nulová",J146,0)</f>
        <v>0</v>
      </c>
      <c r="BJ146" s="18" t="s">
        <v>76</v>
      </c>
      <c r="BK146" s="215">
        <f>ROUND(I146*H146,2)</f>
        <v>0</v>
      </c>
      <c r="BL146" s="18" t="s">
        <v>118</v>
      </c>
      <c r="BM146" s="214" t="s">
        <v>210</v>
      </c>
    </row>
    <row r="147" s="2" customFormat="1">
      <c r="A147" s="39"/>
      <c r="B147" s="40"/>
      <c r="C147" s="41"/>
      <c r="D147" s="216" t="s">
        <v>120</v>
      </c>
      <c r="E147" s="41"/>
      <c r="F147" s="217" t="s">
        <v>211</v>
      </c>
      <c r="G147" s="41"/>
      <c r="H147" s="41"/>
      <c r="I147" s="218"/>
      <c r="J147" s="41"/>
      <c r="K147" s="41"/>
      <c r="L147" s="45"/>
      <c r="M147" s="219"/>
      <c r="N147" s="220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120</v>
      </c>
      <c r="AU147" s="18" t="s">
        <v>76</v>
      </c>
    </row>
    <row r="148" s="2" customFormat="1">
      <c r="A148" s="39"/>
      <c r="B148" s="40"/>
      <c r="C148" s="41"/>
      <c r="D148" s="221" t="s">
        <v>122</v>
      </c>
      <c r="E148" s="41"/>
      <c r="F148" s="222" t="s">
        <v>212</v>
      </c>
      <c r="G148" s="41"/>
      <c r="H148" s="41"/>
      <c r="I148" s="218"/>
      <c r="J148" s="41"/>
      <c r="K148" s="41"/>
      <c r="L148" s="45"/>
      <c r="M148" s="219"/>
      <c r="N148" s="220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122</v>
      </c>
      <c r="AU148" s="18" t="s">
        <v>76</v>
      </c>
    </row>
    <row r="149" s="13" customFormat="1">
      <c r="A149" s="13"/>
      <c r="B149" s="223"/>
      <c r="C149" s="224"/>
      <c r="D149" s="216" t="s">
        <v>124</v>
      </c>
      <c r="E149" s="225" t="s">
        <v>19</v>
      </c>
      <c r="F149" s="226" t="s">
        <v>206</v>
      </c>
      <c r="G149" s="224"/>
      <c r="H149" s="227">
        <v>190.94</v>
      </c>
      <c r="I149" s="228"/>
      <c r="J149" s="224"/>
      <c r="K149" s="224"/>
      <c r="L149" s="229"/>
      <c r="M149" s="230"/>
      <c r="N149" s="231"/>
      <c r="O149" s="231"/>
      <c r="P149" s="231"/>
      <c r="Q149" s="231"/>
      <c r="R149" s="231"/>
      <c r="S149" s="231"/>
      <c r="T149" s="232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33" t="s">
        <v>124</v>
      </c>
      <c r="AU149" s="233" t="s">
        <v>76</v>
      </c>
      <c r="AV149" s="13" t="s">
        <v>78</v>
      </c>
      <c r="AW149" s="13" t="s">
        <v>31</v>
      </c>
      <c r="AX149" s="13" t="s">
        <v>76</v>
      </c>
      <c r="AY149" s="233" t="s">
        <v>112</v>
      </c>
    </row>
    <row r="150" s="2" customFormat="1" ht="21.75" customHeight="1">
      <c r="A150" s="39"/>
      <c r="B150" s="40"/>
      <c r="C150" s="203" t="s">
        <v>213</v>
      </c>
      <c r="D150" s="203" t="s">
        <v>113</v>
      </c>
      <c r="E150" s="204" t="s">
        <v>214</v>
      </c>
      <c r="F150" s="205" t="s">
        <v>215</v>
      </c>
      <c r="G150" s="206" t="s">
        <v>170</v>
      </c>
      <c r="H150" s="207">
        <v>190.94</v>
      </c>
      <c r="I150" s="208"/>
      <c r="J150" s="209">
        <f>ROUND(I150*H150,2)</f>
        <v>0</v>
      </c>
      <c r="K150" s="205" t="s">
        <v>117</v>
      </c>
      <c r="L150" s="45"/>
      <c r="M150" s="210" t="s">
        <v>19</v>
      </c>
      <c r="N150" s="211" t="s">
        <v>40</v>
      </c>
      <c r="O150" s="85"/>
      <c r="P150" s="212">
        <f>O150*H150</f>
        <v>0</v>
      </c>
      <c r="Q150" s="212">
        <v>0</v>
      </c>
      <c r="R150" s="212">
        <f>Q150*H150</f>
        <v>0</v>
      </c>
      <c r="S150" s="212">
        <v>0</v>
      </c>
      <c r="T150" s="213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4" t="s">
        <v>118</v>
      </c>
      <c r="AT150" s="214" t="s">
        <v>113</v>
      </c>
      <c r="AU150" s="214" t="s">
        <v>76</v>
      </c>
      <c r="AY150" s="18" t="s">
        <v>112</v>
      </c>
      <c r="BE150" s="215">
        <f>IF(N150="základní",J150,0)</f>
        <v>0</v>
      </c>
      <c r="BF150" s="215">
        <f>IF(N150="snížená",J150,0)</f>
        <v>0</v>
      </c>
      <c r="BG150" s="215">
        <f>IF(N150="zákl. přenesená",J150,0)</f>
        <v>0</v>
      </c>
      <c r="BH150" s="215">
        <f>IF(N150="sníž. přenesená",J150,0)</f>
        <v>0</v>
      </c>
      <c r="BI150" s="215">
        <f>IF(N150="nulová",J150,0)</f>
        <v>0</v>
      </c>
      <c r="BJ150" s="18" t="s">
        <v>76</v>
      </c>
      <c r="BK150" s="215">
        <f>ROUND(I150*H150,2)</f>
        <v>0</v>
      </c>
      <c r="BL150" s="18" t="s">
        <v>118</v>
      </c>
      <c r="BM150" s="214" t="s">
        <v>216</v>
      </c>
    </row>
    <row r="151" s="2" customFormat="1">
      <c r="A151" s="39"/>
      <c r="B151" s="40"/>
      <c r="C151" s="41"/>
      <c r="D151" s="216" t="s">
        <v>120</v>
      </c>
      <c r="E151" s="41"/>
      <c r="F151" s="217" t="s">
        <v>217</v>
      </c>
      <c r="G151" s="41"/>
      <c r="H151" s="41"/>
      <c r="I151" s="218"/>
      <c r="J151" s="41"/>
      <c r="K151" s="41"/>
      <c r="L151" s="45"/>
      <c r="M151" s="219"/>
      <c r="N151" s="220"/>
      <c r="O151" s="85"/>
      <c r="P151" s="85"/>
      <c r="Q151" s="85"/>
      <c r="R151" s="85"/>
      <c r="S151" s="85"/>
      <c r="T151" s="86"/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T151" s="18" t="s">
        <v>120</v>
      </c>
      <c r="AU151" s="18" t="s">
        <v>76</v>
      </c>
    </row>
    <row r="152" s="2" customFormat="1">
      <c r="A152" s="39"/>
      <c r="B152" s="40"/>
      <c r="C152" s="41"/>
      <c r="D152" s="221" t="s">
        <v>122</v>
      </c>
      <c r="E152" s="41"/>
      <c r="F152" s="222" t="s">
        <v>218</v>
      </c>
      <c r="G152" s="41"/>
      <c r="H152" s="41"/>
      <c r="I152" s="218"/>
      <c r="J152" s="41"/>
      <c r="K152" s="41"/>
      <c r="L152" s="45"/>
      <c r="M152" s="219"/>
      <c r="N152" s="220"/>
      <c r="O152" s="85"/>
      <c r="P152" s="85"/>
      <c r="Q152" s="85"/>
      <c r="R152" s="85"/>
      <c r="S152" s="85"/>
      <c r="T152" s="86"/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T152" s="18" t="s">
        <v>122</v>
      </c>
      <c r="AU152" s="18" t="s">
        <v>76</v>
      </c>
    </row>
    <row r="153" s="13" customFormat="1">
      <c r="A153" s="13"/>
      <c r="B153" s="223"/>
      <c r="C153" s="224"/>
      <c r="D153" s="216" t="s">
        <v>124</v>
      </c>
      <c r="E153" s="225" t="s">
        <v>19</v>
      </c>
      <c r="F153" s="226" t="s">
        <v>219</v>
      </c>
      <c r="G153" s="224"/>
      <c r="H153" s="227">
        <v>190.94</v>
      </c>
      <c r="I153" s="228"/>
      <c r="J153" s="224"/>
      <c r="K153" s="224"/>
      <c r="L153" s="229"/>
      <c r="M153" s="230"/>
      <c r="N153" s="231"/>
      <c r="O153" s="231"/>
      <c r="P153" s="231"/>
      <c r="Q153" s="231"/>
      <c r="R153" s="231"/>
      <c r="S153" s="231"/>
      <c r="T153" s="232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33" t="s">
        <v>124</v>
      </c>
      <c r="AU153" s="233" t="s">
        <v>76</v>
      </c>
      <c r="AV153" s="13" t="s">
        <v>78</v>
      </c>
      <c r="AW153" s="13" t="s">
        <v>31</v>
      </c>
      <c r="AX153" s="13" t="s">
        <v>76</v>
      </c>
      <c r="AY153" s="233" t="s">
        <v>112</v>
      </c>
    </row>
    <row r="154" s="2" customFormat="1" ht="24.15" customHeight="1">
      <c r="A154" s="39"/>
      <c r="B154" s="40"/>
      <c r="C154" s="203" t="s">
        <v>220</v>
      </c>
      <c r="D154" s="203" t="s">
        <v>113</v>
      </c>
      <c r="E154" s="204" t="s">
        <v>221</v>
      </c>
      <c r="F154" s="205" t="s">
        <v>222</v>
      </c>
      <c r="G154" s="206" t="s">
        <v>170</v>
      </c>
      <c r="H154" s="207">
        <v>3818.8000000000002</v>
      </c>
      <c r="I154" s="208"/>
      <c r="J154" s="209">
        <f>ROUND(I154*H154,2)</f>
        <v>0</v>
      </c>
      <c r="K154" s="205" t="s">
        <v>117</v>
      </c>
      <c r="L154" s="45"/>
      <c r="M154" s="210" t="s">
        <v>19</v>
      </c>
      <c r="N154" s="211" t="s">
        <v>40</v>
      </c>
      <c r="O154" s="85"/>
      <c r="P154" s="212">
        <f>O154*H154</f>
        <v>0</v>
      </c>
      <c r="Q154" s="212">
        <v>0</v>
      </c>
      <c r="R154" s="212">
        <f>Q154*H154</f>
        <v>0</v>
      </c>
      <c r="S154" s="212">
        <v>0</v>
      </c>
      <c r="T154" s="213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4" t="s">
        <v>118</v>
      </c>
      <c r="AT154" s="214" t="s">
        <v>113</v>
      </c>
      <c r="AU154" s="214" t="s">
        <v>76</v>
      </c>
      <c r="AY154" s="18" t="s">
        <v>112</v>
      </c>
      <c r="BE154" s="215">
        <f>IF(N154="základní",J154,0)</f>
        <v>0</v>
      </c>
      <c r="BF154" s="215">
        <f>IF(N154="snížená",J154,0)</f>
        <v>0</v>
      </c>
      <c r="BG154" s="215">
        <f>IF(N154="zákl. přenesená",J154,0)</f>
        <v>0</v>
      </c>
      <c r="BH154" s="215">
        <f>IF(N154="sníž. přenesená",J154,0)</f>
        <v>0</v>
      </c>
      <c r="BI154" s="215">
        <f>IF(N154="nulová",J154,0)</f>
        <v>0</v>
      </c>
      <c r="BJ154" s="18" t="s">
        <v>76</v>
      </c>
      <c r="BK154" s="215">
        <f>ROUND(I154*H154,2)</f>
        <v>0</v>
      </c>
      <c r="BL154" s="18" t="s">
        <v>118</v>
      </c>
      <c r="BM154" s="214" t="s">
        <v>223</v>
      </c>
    </row>
    <row r="155" s="2" customFormat="1">
      <c r="A155" s="39"/>
      <c r="B155" s="40"/>
      <c r="C155" s="41"/>
      <c r="D155" s="216" t="s">
        <v>120</v>
      </c>
      <c r="E155" s="41"/>
      <c r="F155" s="217" t="s">
        <v>224</v>
      </c>
      <c r="G155" s="41"/>
      <c r="H155" s="41"/>
      <c r="I155" s="218"/>
      <c r="J155" s="41"/>
      <c r="K155" s="41"/>
      <c r="L155" s="45"/>
      <c r="M155" s="219"/>
      <c r="N155" s="220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120</v>
      </c>
      <c r="AU155" s="18" t="s">
        <v>76</v>
      </c>
    </row>
    <row r="156" s="2" customFormat="1">
      <c r="A156" s="39"/>
      <c r="B156" s="40"/>
      <c r="C156" s="41"/>
      <c r="D156" s="221" t="s">
        <v>122</v>
      </c>
      <c r="E156" s="41"/>
      <c r="F156" s="222" t="s">
        <v>225</v>
      </c>
      <c r="G156" s="41"/>
      <c r="H156" s="41"/>
      <c r="I156" s="218"/>
      <c r="J156" s="41"/>
      <c r="K156" s="41"/>
      <c r="L156" s="45"/>
      <c r="M156" s="219"/>
      <c r="N156" s="220"/>
      <c r="O156" s="85"/>
      <c r="P156" s="85"/>
      <c r="Q156" s="85"/>
      <c r="R156" s="85"/>
      <c r="S156" s="85"/>
      <c r="T156" s="86"/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T156" s="18" t="s">
        <v>122</v>
      </c>
      <c r="AU156" s="18" t="s">
        <v>76</v>
      </c>
    </row>
    <row r="157" s="13" customFormat="1">
      <c r="A157" s="13"/>
      <c r="B157" s="223"/>
      <c r="C157" s="224"/>
      <c r="D157" s="216" t="s">
        <v>124</v>
      </c>
      <c r="E157" s="225" t="s">
        <v>19</v>
      </c>
      <c r="F157" s="226" t="s">
        <v>226</v>
      </c>
      <c r="G157" s="224"/>
      <c r="H157" s="227">
        <v>3818.8000000000002</v>
      </c>
      <c r="I157" s="228"/>
      <c r="J157" s="224"/>
      <c r="K157" s="224"/>
      <c r="L157" s="229"/>
      <c r="M157" s="230"/>
      <c r="N157" s="231"/>
      <c r="O157" s="231"/>
      <c r="P157" s="231"/>
      <c r="Q157" s="231"/>
      <c r="R157" s="231"/>
      <c r="S157" s="231"/>
      <c r="T157" s="232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33" t="s">
        <v>124</v>
      </c>
      <c r="AU157" s="233" t="s">
        <v>76</v>
      </c>
      <c r="AV157" s="13" t="s">
        <v>78</v>
      </c>
      <c r="AW157" s="13" t="s">
        <v>31</v>
      </c>
      <c r="AX157" s="13" t="s">
        <v>76</v>
      </c>
      <c r="AY157" s="233" t="s">
        <v>112</v>
      </c>
    </row>
    <row r="158" s="2" customFormat="1" ht="16.5" customHeight="1">
      <c r="A158" s="39"/>
      <c r="B158" s="40"/>
      <c r="C158" s="203" t="s">
        <v>8</v>
      </c>
      <c r="D158" s="203" t="s">
        <v>113</v>
      </c>
      <c r="E158" s="204" t="s">
        <v>227</v>
      </c>
      <c r="F158" s="205" t="s">
        <v>228</v>
      </c>
      <c r="G158" s="206" t="s">
        <v>229</v>
      </c>
      <c r="H158" s="207">
        <v>334.14499999999998</v>
      </c>
      <c r="I158" s="208"/>
      <c r="J158" s="209">
        <f>ROUND(I158*H158,2)</f>
        <v>0</v>
      </c>
      <c r="K158" s="205" t="s">
        <v>117</v>
      </c>
      <c r="L158" s="45"/>
      <c r="M158" s="210" t="s">
        <v>19</v>
      </c>
      <c r="N158" s="211" t="s">
        <v>40</v>
      </c>
      <c r="O158" s="85"/>
      <c r="P158" s="212">
        <f>O158*H158</f>
        <v>0</v>
      </c>
      <c r="Q158" s="212">
        <v>0</v>
      </c>
      <c r="R158" s="212">
        <f>Q158*H158</f>
        <v>0</v>
      </c>
      <c r="S158" s="212">
        <v>0</v>
      </c>
      <c r="T158" s="213">
        <f>S158*H158</f>
        <v>0</v>
      </c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R158" s="214" t="s">
        <v>118</v>
      </c>
      <c r="AT158" s="214" t="s">
        <v>113</v>
      </c>
      <c r="AU158" s="214" t="s">
        <v>76</v>
      </c>
      <c r="AY158" s="18" t="s">
        <v>112</v>
      </c>
      <c r="BE158" s="215">
        <f>IF(N158="základní",J158,0)</f>
        <v>0</v>
      </c>
      <c r="BF158" s="215">
        <f>IF(N158="snížená",J158,0)</f>
        <v>0</v>
      </c>
      <c r="BG158" s="215">
        <f>IF(N158="zákl. přenesená",J158,0)</f>
        <v>0</v>
      </c>
      <c r="BH158" s="215">
        <f>IF(N158="sníž. přenesená",J158,0)</f>
        <v>0</v>
      </c>
      <c r="BI158" s="215">
        <f>IF(N158="nulová",J158,0)</f>
        <v>0</v>
      </c>
      <c r="BJ158" s="18" t="s">
        <v>76</v>
      </c>
      <c r="BK158" s="215">
        <f>ROUND(I158*H158,2)</f>
        <v>0</v>
      </c>
      <c r="BL158" s="18" t="s">
        <v>118</v>
      </c>
      <c r="BM158" s="214" t="s">
        <v>230</v>
      </c>
    </row>
    <row r="159" s="2" customFormat="1">
      <c r="A159" s="39"/>
      <c r="B159" s="40"/>
      <c r="C159" s="41"/>
      <c r="D159" s="216" t="s">
        <v>120</v>
      </c>
      <c r="E159" s="41"/>
      <c r="F159" s="217" t="s">
        <v>231</v>
      </c>
      <c r="G159" s="41"/>
      <c r="H159" s="41"/>
      <c r="I159" s="218"/>
      <c r="J159" s="41"/>
      <c r="K159" s="41"/>
      <c r="L159" s="45"/>
      <c r="M159" s="219"/>
      <c r="N159" s="220"/>
      <c r="O159" s="85"/>
      <c r="P159" s="85"/>
      <c r="Q159" s="85"/>
      <c r="R159" s="85"/>
      <c r="S159" s="85"/>
      <c r="T159" s="86"/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T159" s="18" t="s">
        <v>120</v>
      </c>
      <c r="AU159" s="18" t="s">
        <v>76</v>
      </c>
    </row>
    <row r="160" s="2" customFormat="1">
      <c r="A160" s="39"/>
      <c r="B160" s="40"/>
      <c r="C160" s="41"/>
      <c r="D160" s="221" t="s">
        <v>122</v>
      </c>
      <c r="E160" s="41"/>
      <c r="F160" s="222" t="s">
        <v>232</v>
      </c>
      <c r="G160" s="41"/>
      <c r="H160" s="41"/>
      <c r="I160" s="218"/>
      <c r="J160" s="41"/>
      <c r="K160" s="41"/>
      <c r="L160" s="45"/>
      <c r="M160" s="219"/>
      <c r="N160" s="220"/>
      <c r="O160" s="85"/>
      <c r="P160" s="85"/>
      <c r="Q160" s="85"/>
      <c r="R160" s="85"/>
      <c r="S160" s="85"/>
      <c r="T160" s="86"/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T160" s="18" t="s">
        <v>122</v>
      </c>
      <c r="AU160" s="18" t="s">
        <v>76</v>
      </c>
    </row>
    <row r="161" s="13" customFormat="1">
      <c r="A161" s="13"/>
      <c r="B161" s="223"/>
      <c r="C161" s="224"/>
      <c r="D161" s="216" t="s">
        <v>124</v>
      </c>
      <c r="E161" s="225" t="s">
        <v>19</v>
      </c>
      <c r="F161" s="226" t="s">
        <v>233</v>
      </c>
      <c r="G161" s="224"/>
      <c r="H161" s="227">
        <v>334.14499999999998</v>
      </c>
      <c r="I161" s="228"/>
      <c r="J161" s="224"/>
      <c r="K161" s="224"/>
      <c r="L161" s="229"/>
      <c r="M161" s="230"/>
      <c r="N161" s="231"/>
      <c r="O161" s="231"/>
      <c r="P161" s="231"/>
      <c r="Q161" s="231"/>
      <c r="R161" s="231"/>
      <c r="S161" s="231"/>
      <c r="T161" s="232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33" t="s">
        <v>124</v>
      </c>
      <c r="AU161" s="233" t="s">
        <v>76</v>
      </c>
      <c r="AV161" s="13" t="s">
        <v>78</v>
      </c>
      <c r="AW161" s="13" t="s">
        <v>31</v>
      </c>
      <c r="AX161" s="13" t="s">
        <v>76</v>
      </c>
      <c r="AY161" s="233" t="s">
        <v>112</v>
      </c>
    </row>
    <row r="162" s="2" customFormat="1" ht="16.5" customHeight="1">
      <c r="A162" s="39"/>
      <c r="B162" s="40"/>
      <c r="C162" s="203" t="s">
        <v>234</v>
      </c>
      <c r="D162" s="203" t="s">
        <v>113</v>
      </c>
      <c r="E162" s="204" t="s">
        <v>235</v>
      </c>
      <c r="F162" s="205" t="s">
        <v>236</v>
      </c>
      <c r="G162" s="206" t="s">
        <v>170</v>
      </c>
      <c r="H162" s="207">
        <v>150.49100000000001</v>
      </c>
      <c r="I162" s="208"/>
      <c r="J162" s="209">
        <f>ROUND(I162*H162,2)</f>
        <v>0</v>
      </c>
      <c r="K162" s="205" t="s">
        <v>117</v>
      </c>
      <c r="L162" s="45"/>
      <c r="M162" s="210" t="s">
        <v>19</v>
      </c>
      <c r="N162" s="211" t="s">
        <v>40</v>
      </c>
      <c r="O162" s="85"/>
      <c r="P162" s="212">
        <f>O162*H162</f>
        <v>0</v>
      </c>
      <c r="Q162" s="212">
        <v>0</v>
      </c>
      <c r="R162" s="212">
        <f>Q162*H162</f>
        <v>0</v>
      </c>
      <c r="S162" s="212">
        <v>0</v>
      </c>
      <c r="T162" s="213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4" t="s">
        <v>118</v>
      </c>
      <c r="AT162" s="214" t="s">
        <v>113</v>
      </c>
      <c r="AU162" s="214" t="s">
        <v>76</v>
      </c>
      <c r="AY162" s="18" t="s">
        <v>112</v>
      </c>
      <c r="BE162" s="215">
        <f>IF(N162="základní",J162,0)</f>
        <v>0</v>
      </c>
      <c r="BF162" s="215">
        <f>IF(N162="snížená",J162,0)</f>
        <v>0</v>
      </c>
      <c r="BG162" s="215">
        <f>IF(N162="zákl. přenesená",J162,0)</f>
        <v>0</v>
      </c>
      <c r="BH162" s="215">
        <f>IF(N162="sníž. přenesená",J162,0)</f>
        <v>0</v>
      </c>
      <c r="BI162" s="215">
        <f>IF(N162="nulová",J162,0)</f>
        <v>0</v>
      </c>
      <c r="BJ162" s="18" t="s">
        <v>76</v>
      </c>
      <c r="BK162" s="215">
        <f>ROUND(I162*H162,2)</f>
        <v>0</v>
      </c>
      <c r="BL162" s="18" t="s">
        <v>118</v>
      </c>
      <c r="BM162" s="214" t="s">
        <v>237</v>
      </c>
    </row>
    <row r="163" s="2" customFormat="1">
      <c r="A163" s="39"/>
      <c r="B163" s="40"/>
      <c r="C163" s="41"/>
      <c r="D163" s="216" t="s">
        <v>120</v>
      </c>
      <c r="E163" s="41"/>
      <c r="F163" s="217" t="s">
        <v>238</v>
      </c>
      <c r="G163" s="41"/>
      <c r="H163" s="41"/>
      <c r="I163" s="218"/>
      <c r="J163" s="41"/>
      <c r="K163" s="41"/>
      <c r="L163" s="45"/>
      <c r="M163" s="219"/>
      <c r="N163" s="220"/>
      <c r="O163" s="85"/>
      <c r="P163" s="85"/>
      <c r="Q163" s="85"/>
      <c r="R163" s="85"/>
      <c r="S163" s="85"/>
      <c r="T163" s="86"/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T163" s="18" t="s">
        <v>120</v>
      </c>
      <c r="AU163" s="18" t="s">
        <v>76</v>
      </c>
    </row>
    <row r="164" s="2" customFormat="1">
      <c r="A164" s="39"/>
      <c r="B164" s="40"/>
      <c r="C164" s="41"/>
      <c r="D164" s="221" t="s">
        <v>122</v>
      </c>
      <c r="E164" s="41"/>
      <c r="F164" s="222" t="s">
        <v>239</v>
      </c>
      <c r="G164" s="41"/>
      <c r="H164" s="41"/>
      <c r="I164" s="218"/>
      <c r="J164" s="41"/>
      <c r="K164" s="41"/>
      <c r="L164" s="45"/>
      <c r="M164" s="219"/>
      <c r="N164" s="220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122</v>
      </c>
      <c r="AU164" s="18" t="s">
        <v>76</v>
      </c>
    </row>
    <row r="165" s="15" customFormat="1">
      <c r="A165" s="15"/>
      <c r="B165" s="246"/>
      <c r="C165" s="247"/>
      <c r="D165" s="216" t="s">
        <v>124</v>
      </c>
      <c r="E165" s="248" t="s">
        <v>19</v>
      </c>
      <c r="F165" s="249" t="s">
        <v>240</v>
      </c>
      <c r="G165" s="247"/>
      <c r="H165" s="248" t="s">
        <v>19</v>
      </c>
      <c r="I165" s="250"/>
      <c r="J165" s="247"/>
      <c r="K165" s="247"/>
      <c r="L165" s="251"/>
      <c r="M165" s="252"/>
      <c r="N165" s="253"/>
      <c r="O165" s="253"/>
      <c r="P165" s="253"/>
      <c r="Q165" s="253"/>
      <c r="R165" s="253"/>
      <c r="S165" s="253"/>
      <c r="T165" s="254"/>
      <c r="U165" s="15"/>
      <c r="V165" s="15"/>
      <c r="W165" s="15"/>
      <c r="X165" s="15"/>
      <c r="Y165" s="15"/>
      <c r="Z165" s="15"/>
      <c r="AA165" s="15"/>
      <c r="AB165" s="15"/>
      <c r="AC165" s="15"/>
      <c r="AD165" s="15"/>
      <c r="AE165" s="15"/>
      <c r="AT165" s="255" t="s">
        <v>124</v>
      </c>
      <c r="AU165" s="255" t="s">
        <v>76</v>
      </c>
      <c r="AV165" s="15" t="s">
        <v>76</v>
      </c>
      <c r="AW165" s="15" t="s">
        <v>31</v>
      </c>
      <c r="AX165" s="15" t="s">
        <v>69</v>
      </c>
      <c r="AY165" s="255" t="s">
        <v>112</v>
      </c>
    </row>
    <row r="166" s="13" customFormat="1">
      <c r="A166" s="13"/>
      <c r="B166" s="223"/>
      <c r="C166" s="224"/>
      <c r="D166" s="216" t="s">
        <v>124</v>
      </c>
      <c r="E166" s="225" t="s">
        <v>19</v>
      </c>
      <c r="F166" s="226" t="s">
        <v>241</v>
      </c>
      <c r="G166" s="224"/>
      <c r="H166" s="227">
        <v>61.673999999999999</v>
      </c>
      <c r="I166" s="228"/>
      <c r="J166" s="224"/>
      <c r="K166" s="224"/>
      <c r="L166" s="229"/>
      <c r="M166" s="230"/>
      <c r="N166" s="231"/>
      <c r="O166" s="231"/>
      <c r="P166" s="231"/>
      <c r="Q166" s="231"/>
      <c r="R166" s="231"/>
      <c r="S166" s="231"/>
      <c r="T166" s="232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33" t="s">
        <v>124</v>
      </c>
      <c r="AU166" s="233" t="s">
        <v>76</v>
      </c>
      <c r="AV166" s="13" t="s">
        <v>78</v>
      </c>
      <c r="AW166" s="13" t="s">
        <v>31</v>
      </c>
      <c r="AX166" s="13" t="s">
        <v>69</v>
      </c>
      <c r="AY166" s="233" t="s">
        <v>112</v>
      </c>
    </row>
    <row r="167" s="13" customFormat="1">
      <c r="A167" s="13"/>
      <c r="B167" s="223"/>
      <c r="C167" s="224"/>
      <c r="D167" s="216" t="s">
        <v>124</v>
      </c>
      <c r="E167" s="225" t="s">
        <v>19</v>
      </c>
      <c r="F167" s="226" t="s">
        <v>242</v>
      </c>
      <c r="G167" s="224"/>
      <c r="H167" s="227">
        <v>88.816999999999993</v>
      </c>
      <c r="I167" s="228"/>
      <c r="J167" s="224"/>
      <c r="K167" s="224"/>
      <c r="L167" s="229"/>
      <c r="M167" s="230"/>
      <c r="N167" s="231"/>
      <c r="O167" s="231"/>
      <c r="P167" s="231"/>
      <c r="Q167" s="231"/>
      <c r="R167" s="231"/>
      <c r="S167" s="231"/>
      <c r="T167" s="232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33" t="s">
        <v>124</v>
      </c>
      <c r="AU167" s="233" t="s">
        <v>76</v>
      </c>
      <c r="AV167" s="13" t="s">
        <v>78</v>
      </c>
      <c r="AW167" s="13" t="s">
        <v>31</v>
      </c>
      <c r="AX167" s="13" t="s">
        <v>69</v>
      </c>
      <c r="AY167" s="233" t="s">
        <v>112</v>
      </c>
    </row>
    <row r="168" s="14" customFormat="1">
      <c r="A168" s="14"/>
      <c r="B168" s="235"/>
      <c r="C168" s="236"/>
      <c r="D168" s="216" t="s">
        <v>124</v>
      </c>
      <c r="E168" s="237" t="s">
        <v>19</v>
      </c>
      <c r="F168" s="238" t="s">
        <v>143</v>
      </c>
      <c r="G168" s="236"/>
      <c r="H168" s="239">
        <v>150.49099999999999</v>
      </c>
      <c r="I168" s="240"/>
      <c r="J168" s="236"/>
      <c r="K168" s="236"/>
      <c r="L168" s="241"/>
      <c r="M168" s="242"/>
      <c r="N168" s="243"/>
      <c r="O168" s="243"/>
      <c r="P168" s="243"/>
      <c r="Q168" s="243"/>
      <c r="R168" s="243"/>
      <c r="S168" s="243"/>
      <c r="T168" s="244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5" t="s">
        <v>124</v>
      </c>
      <c r="AU168" s="245" t="s">
        <v>76</v>
      </c>
      <c r="AV168" s="14" t="s">
        <v>118</v>
      </c>
      <c r="AW168" s="14" t="s">
        <v>31</v>
      </c>
      <c r="AX168" s="14" t="s">
        <v>76</v>
      </c>
      <c r="AY168" s="245" t="s">
        <v>112</v>
      </c>
    </row>
    <row r="169" s="2" customFormat="1" ht="16.5" customHeight="1">
      <c r="A169" s="39"/>
      <c r="B169" s="40"/>
      <c r="C169" s="256" t="s">
        <v>243</v>
      </c>
      <c r="D169" s="256" t="s">
        <v>244</v>
      </c>
      <c r="E169" s="257" t="s">
        <v>245</v>
      </c>
      <c r="F169" s="258" t="s">
        <v>246</v>
      </c>
      <c r="G169" s="259" t="s">
        <v>229</v>
      </c>
      <c r="H169" s="260">
        <v>263.35899999999998</v>
      </c>
      <c r="I169" s="261"/>
      <c r="J169" s="262">
        <f>ROUND(I169*H169,2)</f>
        <v>0</v>
      </c>
      <c r="K169" s="258" t="s">
        <v>117</v>
      </c>
      <c r="L169" s="263"/>
      <c r="M169" s="264" t="s">
        <v>19</v>
      </c>
      <c r="N169" s="265" t="s">
        <v>40</v>
      </c>
      <c r="O169" s="85"/>
      <c r="P169" s="212">
        <f>O169*H169</f>
        <v>0</v>
      </c>
      <c r="Q169" s="212">
        <v>1</v>
      </c>
      <c r="R169" s="212">
        <f>Q169*H169</f>
        <v>263.35899999999998</v>
      </c>
      <c r="S169" s="212">
        <v>0</v>
      </c>
      <c r="T169" s="213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4" t="s">
        <v>174</v>
      </c>
      <c r="AT169" s="214" t="s">
        <v>244</v>
      </c>
      <c r="AU169" s="214" t="s">
        <v>76</v>
      </c>
      <c r="AY169" s="18" t="s">
        <v>112</v>
      </c>
      <c r="BE169" s="215">
        <f>IF(N169="základní",J169,0)</f>
        <v>0</v>
      </c>
      <c r="BF169" s="215">
        <f>IF(N169="snížená",J169,0)</f>
        <v>0</v>
      </c>
      <c r="BG169" s="215">
        <f>IF(N169="zákl. přenesená",J169,0)</f>
        <v>0</v>
      </c>
      <c r="BH169" s="215">
        <f>IF(N169="sníž. přenesená",J169,0)</f>
        <v>0</v>
      </c>
      <c r="BI169" s="215">
        <f>IF(N169="nulová",J169,0)</f>
        <v>0</v>
      </c>
      <c r="BJ169" s="18" t="s">
        <v>76</v>
      </c>
      <c r="BK169" s="215">
        <f>ROUND(I169*H169,2)</f>
        <v>0</v>
      </c>
      <c r="BL169" s="18" t="s">
        <v>118</v>
      </c>
      <c r="BM169" s="214" t="s">
        <v>247</v>
      </c>
    </row>
    <row r="170" s="2" customFormat="1">
      <c r="A170" s="39"/>
      <c r="B170" s="40"/>
      <c r="C170" s="41"/>
      <c r="D170" s="216" t="s">
        <v>120</v>
      </c>
      <c r="E170" s="41"/>
      <c r="F170" s="217" t="s">
        <v>246</v>
      </c>
      <c r="G170" s="41"/>
      <c r="H170" s="41"/>
      <c r="I170" s="218"/>
      <c r="J170" s="41"/>
      <c r="K170" s="41"/>
      <c r="L170" s="45"/>
      <c r="M170" s="219"/>
      <c r="N170" s="220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120</v>
      </c>
      <c r="AU170" s="18" t="s">
        <v>76</v>
      </c>
    </row>
    <row r="171" s="13" customFormat="1">
      <c r="A171" s="13"/>
      <c r="B171" s="223"/>
      <c r="C171" s="224"/>
      <c r="D171" s="216" t="s">
        <v>124</v>
      </c>
      <c r="E171" s="225" t="s">
        <v>19</v>
      </c>
      <c r="F171" s="226" t="s">
        <v>248</v>
      </c>
      <c r="G171" s="224"/>
      <c r="H171" s="227">
        <v>263.35899999999998</v>
      </c>
      <c r="I171" s="228"/>
      <c r="J171" s="224"/>
      <c r="K171" s="224"/>
      <c r="L171" s="229"/>
      <c r="M171" s="230"/>
      <c r="N171" s="231"/>
      <c r="O171" s="231"/>
      <c r="P171" s="231"/>
      <c r="Q171" s="231"/>
      <c r="R171" s="231"/>
      <c r="S171" s="231"/>
      <c r="T171" s="232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33" t="s">
        <v>124</v>
      </c>
      <c r="AU171" s="233" t="s">
        <v>76</v>
      </c>
      <c r="AV171" s="13" t="s">
        <v>78</v>
      </c>
      <c r="AW171" s="13" t="s">
        <v>31</v>
      </c>
      <c r="AX171" s="13" t="s">
        <v>76</v>
      </c>
      <c r="AY171" s="233" t="s">
        <v>112</v>
      </c>
    </row>
    <row r="172" s="2" customFormat="1" ht="16.5" customHeight="1">
      <c r="A172" s="39"/>
      <c r="B172" s="40"/>
      <c r="C172" s="203" t="s">
        <v>249</v>
      </c>
      <c r="D172" s="203" t="s">
        <v>113</v>
      </c>
      <c r="E172" s="204" t="s">
        <v>250</v>
      </c>
      <c r="F172" s="205" t="s">
        <v>251</v>
      </c>
      <c r="G172" s="206" t="s">
        <v>116</v>
      </c>
      <c r="H172" s="207">
        <v>383.39999999999998</v>
      </c>
      <c r="I172" s="208"/>
      <c r="J172" s="209">
        <f>ROUND(I172*H172,2)</f>
        <v>0</v>
      </c>
      <c r="K172" s="205" t="s">
        <v>117</v>
      </c>
      <c r="L172" s="45"/>
      <c r="M172" s="210" t="s">
        <v>19</v>
      </c>
      <c r="N172" s="211" t="s">
        <v>40</v>
      </c>
      <c r="O172" s="85"/>
      <c r="P172" s="212">
        <f>O172*H172</f>
        <v>0</v>
      </c>
      <c r="Q172" s="212">
        <v>0</v>
      </c>
      <c r="R172" s="212">
        <f>Q172*H172</f>
        <v>0</v>
      </c>
      <c r="S172" s="212">
        <v>0</v>
      </c>
      <c r="T172" s="213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4" t="s">
        <v>118</v>
      </c>
      <c r="AT172" s="214" t="s">
        <v>113</v>
      </c>
      <c r="AU172" s="214" t="s">
        <v>76</v>
      </c>
      <c r="AY172" s="18" t="s">
        <v>112</v>
      </c>
      <c r="BE172" s="215">
        <f>IF(N172="základní",J172,0)</f>
        <v>0</v>
      </c>
      <c r="BF172" s="215">
        <f>IF(N172="snížená",J172,0)</f>
        <v>0</v>
      </c>
      <c r="BG172" s="215">
        <f>IF(N172="zákl. přenesená",J172,0)</f>
        <v>0</v>
      </c>
      <c r="BH172" s="215">
        <f>IF(N172="sníž. přenesená",J172,0)</f>
        <v>0</v>
      </c>
      <c r="BI172" s="215">
        <f>IF(N172="nulová",J172,0)</f>
        <v>0</v>
      </c>
      <c r="BJ172" s="18" t="s">
        <v>76</v>
      </c>
      <c r="BK172" s="215">
        <f>ROUND(I172*H172,2)</f>
        <v>0</v>
      </c>
      <c r="BL172" s="18" t="s">
        <v>118</v>
      </c>
      <c r="BM172" s="214" t="s">
        <v>252</v>
      </c>
    </row>
    <row r="173" s="2" customFormat="1">
      <c r="A173" s="39"/>
      <c r="B173" s="40"/>
      <c r="C173" s="41"/>
      <c r="D173" s="216" t="s">
        <v>120</v>
      </c>
      <c r="E173" s="41"/>
      <c r="F173" s="217" t="s">
        <v>253</v>
      </c>
      <c r="G173" s="41"/>
      <c r="H173" s="41"/>
      <c r="I173" s="218"/>
      <c r="J173" s="41"/>
      <c r="K173" s="41"/>
      <c r="L173" s="45"/>
      <c r="M173" s="219"/>
      <c r="N173" s="220"/>
      <c r="O173" s="85"/>
      <c r="P173" s="85"/>
      <c r="Q173" s="85"/>
      <c r="R173" s="85"/>
      <c r="S173" s="85"/>
      <c r="T173" s="86"/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T173" s="18" t="s">
        <v>120</v>
      </c>
      <c r="AU173" s="18" t="s">
        <v>76</v>
      </c>
    </row>
    <row r="174" s="2" customFormat="1">
      <c r="A174" s="39"/>
      <c r="B174" s="40"/>
      <c r="C174" s="41"/>
      <c r="D174" s="221" t="s">
        <v>122</v>
      </c>
      <c r="E174" s="41"/>
      <c r="F174" s="222" t="s">
        <v>254</v>
      </c>
      <c r="G174" s="41"/>
      <c r="H174" s="41"/>
      <c r="I174" s="218"/>
      <c r="J174" s="41"/>
      <c r="K174" s="41"/>
      <c r="L174" s="45"/>
      <c r="M174" s="219"/>
      <c r="N174" s="220"/>
      <c r="O174" s="85"/>
      <c r="P174" s="85"/>
      <c r="Q174" s="85"/>
      <c r="R174" s="85"/>
      <c r="S174" s="85"/>
      <c r="T174" s="86"/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T174" s="18" t="s">
        <v>122</v>
      </c>
      <c r="AU174" s="18" t="s">
        <v>76</v>
      </c>
    </row>
    <row r="175" s="13" customFormat="1">
      <c r="A175" s="13"/>
      <c r="B175" s="223"/>
      <c r="C175" s="224"/>
      <c r="D175" s="216" t="s">
        <v>124</v>
      </c>
      <c r="E175" s="225" t="s">
        <v>19</v>
      </c>
      <c r="F175" s="226" t="s">
        <v>255</v>
      </c>
      <c r="G175" s="224"/>
      <c r="H175" s="227">
        <v>383.39999999999998</v>
      </c>
      <c r="I175" s="228"/>
      <c r="J175" s="224"/>
      <c r="K175" s="224"/>
      <c r="L175" s="229"/>
      <c r="M175" s="230"/>
      <c r="N175" s="231"/>
      <c r="O175" s="231"/>
      <c r="P175" s="231"/>
      <c r="Q175" s="231"/>
      <c r="R175" s="231"/>
      <c r="S175" s="231"/>
      <c r="T175" s="232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33" t="s">
        <v>124</v>
      </c>
      <c r="AU175" s="233" t="s">
        <v>76</v>
      </c>
      <c r="AV175" s="13" t="s">
        <v>78</v>
      </c>
      <c r="AW175" s="13" t="s">
        <v>31</v>
      </c>
      <c r="AX175" s="13" t="s">
        <v>76</v>
      </c>
      <c r="AY175" s="233" t="s">
        <v>112</v>
      </c>
    </row>
    <row r="176" s="2" customFormat="1" ht="16.5" customHeight="1">
      <c r="A176" s="39"/>
      <c r="B176" s="40"/>
      <c r="C176" s="203" t="s">
        <v>256</v>
      </c>
      <c r="D176" s="203" t="s">
        <v>113</v>
      </c>
      <c r="E176" s="204" t="s">
        <v>257</v>
      </c>
      <c r="F176" s="205" t="s">
        <v>258</v>
      </c>
      <c r="G176" s="206" t="s">
        <v>116</v>
      </c>
      <c r="H176" s="207">
        <v>300</v>
      </c>
      <c r="I176" s="208"/>
      <c r="J176" s="209">
        <f>ROUND(I176*H176,2)</f>
        <v>0</v>
      </c>
      <c r="K176" s="205" t="s">
        <v>117</v>
      </c>
      <c r="L176" s="45"/>
      <c r="M176" s="210" t="s">
        <v>19</v>
      </c>
      <c r="N176" s="211" t="s">
        <v>40</v>
      </c>
      <c r="O176" s="85"/>
      <c r="P176" s="212">
        <f>O176*H176</f>
        <v>0</v>
      </c>
      <c r="Q176" s="212">
        <v>0</v>
      </c>
      <c r="R176" s="212">
        <f>Q176*H176</f>
        <v>0</v>
      </c>
      <c r="S176" s="212">
        <v>0</v>
      </c>
      <c r="T176" s="213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4" t="s">
        <v>118</v>
      </c>
      <c r="AT176" s="214" t="s">
        <v>113</v>
      </c>
      <c r="AU176" s="214" t="s">
        <v>76</v>
      </c>
      <c r="AY176" s="18" t="s">
        <v>112</v>
      </c>
      <c r="BE176" s="215">
        <f>IF(N176="základní",J176,0)</f>
        <v>0</v>
      </c>
      <c r="BF176" s="215">
        <f>IF(N176="snížená",J176,0)</f>
        <v>0</v>
      </c>
      <c r="BG176" s="215">
        <f>IF(N176="zákl. přenesená",J176,0)</f>
        <v>0</v>
      </c>
      <c r="BH176" s="215">
        <f>IF(N176="sníž. přenesená",J176,0)</f>
        <v>0</v>
      </c>
      <c r="BI176" s="215">
        <f>IF(N176="nulová",J176,0)</f>
        <v>0</v>
      </c>
      <c r="BJ176" s="18" t="s">
        <v>76</v>
      </c>
      <c r="BK176" s="215">
        <f>ROUND(I176*H176,2)</f>
        <v>0</v>
      </c>
      <c r="BL176" s="18" t="s">
        <v>118</v>
      </c>
      <c r="BM176" s="214" t="s">
        <v>259</v>
      </c>
    </row>
    <row r="177" s="2" customFormat="1">
      <c r="A177" s="39"/>
      <c r="B177" s="40"/>
      <c r="C177" s="41"/>
      <c r="D177" s="216" t="s">
        <v>120</v>
      </c>
      <c r="E177" s="41"/>
      <c r="F177" s="217" t="s">
        <v>260</v>
      </c>
      <c r="G177" s="41"/>
      <c r="H177" s="41"/>
      <c r="I177" s="218"/>
      <c r="J177" s="41"/>
      <c r="K177" s="41"/>
      <c r="L177" s="45"/>
      <c r="M177" s="219"/>
      <c r="N177" s="220"/>
      <c r="O177" s="85"/>
      <c r="P177" s="85"/>
      <c r="Q177" s="85"/>
      <c r="R177" s="85"/>
      <c r="S177" s="85"/>
      <c r="T177" s="86"/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T177" s="18" t="s">
        <v>120</v>
      </c>
      <c r="AU177" s="18" t="s">
        <v>76</v>
      </c>
    </row>
    <row r="178" s="2" customFormat="1">
      <c r="A178" s="39"/>
      <c r="B178" s="40"/>
      <c r="C178" s="41"/>
      <c r="D178" s="221" t="s">
        <v>122</v>
      </c>
      <c r="E178" s="41"/>
      <c r="F178" s="222" t="s">
        <v>261</v>
      </c>
      <c r="G178" s="41"/>
      <c r="H178" s="41"/>
      <c r="I178" s="218"/>
      <c r="J178" s="41"/>
      <c r="K178" s="41"/>
      <c r="L178" s="45"/>
      <c r="M178" s="219"/>
      <c r="N178" s="220"/>
      <c r="O178" s="85"/>
      <c r="P178" s="85"/>
      <c r="Q178" s="85"/>
      <c r="R178" s="85"/>
      <c r="S178" s="85"/>
      <c r="T178" s="86"/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T178" s="18" t="s">
        <v>122</v>
      </c>
      <c r="AU178" s="18" t="s">
        <v>76</v>
      </c>
    </row>
    <row r="179" s="13" customFormat="1">
      <c r="A179" s="13"/>
      <c r="B179" s="223"/>
      <c r="C179" s="224"/>
      <c r="D179" s="216" t="s">
        <v>124</v>
      </c>
      <c r="E179" s="225" t="s">
        <v>19</v>
      </c>
      <c r="F179" s="226" t="s">
        <v>262</v>
      </c>
      <c r="G179" s="224"/>
      <c r="H179" s="227">
        <v>300</v>
      </c>
      <c r="I179" s="228"/>
      <c r="J179" s="224"/>
      <c r="K179" s="224"/>
      <c r="L179" s="229"/>
      <c r="M179" s="230"/>
      <c r="N179" s="231"/>
      <c r="O179" s="231"/>
      <c r="P179" s="231"/>
      <c r="Q179" s="231"/>
      <c r="R179" s="231"/>
      <c r="S179" s="231"/>
      <c r="T179" s="232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33" t="s">
        <v>124</v>
      </c>
      <c r="AU179" s="233" t="s">
        <v>76</v>
      </c>
      <c r="AV179" s="13" t="s">
        <v>78</v>
      </c>
      <c r="AW179" s="13" t="s">
        <v>31</v>
      </c>
      <c r="AX179" s="13" t="s">
        <v>76</v>
      </c>
      <c r="AY179" s="233" t="s">
        <v>112</v>
      </c>
    </row>
    <row r="180" s="2" customFormat="1" ht="16.5" customHeight="1">
      <c r="A180" s="39"/>
      <c r="B180" s="40"/>
      <c r="C180" s="256" t="s">
        <v>263</v>
      </c>
      <c r="D180" s="256" t="s">
        <v>244</v>
      </c>
      <c r="E180" s="257" t="s">
        <v>264</v>
      </c>
      <c r="F180" s="258" t="s">
        <v>265</v>
      </c>
      <c r="G180" s="259" t="s">
        <v>266</v>
      </c>
      <c r="H180" s="260">
        <v>6</v>
      </c>
      <c r="I180" s="261"/>
      <c r="J180" s="262">
        <f>ROUND(I180*H180,2)</f>
        <v>0</v>
      </c>
      <c r="K180" s="258" t="s">
        <v>117</v>
      </c>
      <c r="L180" s="263"/>
      <c r="M180" s="264" t="s">
        <v>19</v>
      </c>
      <c r="N180" s="265" t="s">
        <v>40</v>
      </c>
      <c r="O180" s="85"/>
      <c r="P180" s="212">
        <f>O180*H180</f>
        <v>0</v>
      </c>
      <c r="Q180" s="212">
        <v>0.001</v>
      </c>
      <c r="R180" s="212">
        <f>Q180*H180</f>
        <v>0.0060000000000000001</v>
      </c>
      <c r="S180" s="212">
        <v>0</v>
      </c>
      <c r="T180" s="213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4" t="s">
        <v>174</v>
      </c>
      <c r="AT180" s="214" t="s">
        <v>244</v>
      </c>
      <c r="AU180" s="214" t="s">
        <v>76</v>
      </c>
      <c r="AY180" s="18" t="s">
        <v>112</v>
      </c>
      <c r="BE180" s="215">
        <f>IF(N180="základní",J180,0)</f>
        <v>0</v>
      </c>
      <c r="BF180" s="215">
        <f>IF(N180="snížená",J180,0)</f>
        <v>0</v>
      </c>
      <c r="BG180" s="215">
        <f>IF(N180="zákl. přenesená",J180,0)</f>
        <v>0</v>
      </c>
      <c r="BH180" s="215">
        <f>IF(N180="sníž. přenesená",J180,0)</f>
        <v>0</v>
      </c>
      <c r="BI180" s="215">
        <f>IF(N180="nulová",J180,0)</f>
        <v>0</v>
      </c>
      <c r="BJ180" s="18" t="s">
        <v>76</v>
      </c>
      <c r="BK180" s="215">
        <f>ROUND(I180*H180,2)</f>
        <v>0</v>
      </c>
      <c r="BL180" s="18" t="s">
        <v>118</v>
      </c>
      <c r="BM180" s="214" t="s">
        <v>267</v>
      </c>
    </row>
    <row r="181" s="2" customFormat="1">
      <c r="A181" s="39"/>
      <c r="B181" s="40"/>
      <c r="C181" s="41"/>
      <c r="D181" s="216" t="s">
        <v>120</v>
      </c>
      <c r="E181" s="41"/>
      <c r="F181" s="217" t="s">
        <v>265</v>
      </c>
      <c r="G181" s="41"/>
      <c r="H181" s="41"/>
      <c r="I181" s="218"/>
      <c r="J181" s="41"/>
      <c r="K181" s="41"/>
      <c r="L181" s="45"/>
      <c r="M181" s="219"/>
      <c r="N181" s="220"/>
      <c r="O181" s="85"/>
      <c r="P181" s="85"/>
      <c r="Q181" s="85"/>
      <c r="R181" s="85"/>
      <c r="S181" s="85"/>
      <c r="T181" s="86"/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T181" s="18" t="s">
        <v>120</v>
      </c>
      <c r="AU181" s="18" t="s">
        <v>76</v>
      </c>
    </row>
    <row r="182" s="13" customFormat="1">
      <c r="A182" s="13"/>
      <c r="B182" s="223"/>
      <c r="C182" s="224"/>
      <c r="D182" s="216" t="s">
        <v>124</v>
      </c>
      <c r="E182" s="224"/>
      <c r="F182" s="226" t="s">
        <v>268</v>
      </c>
      <c r="G182" s="224"/>
      <c r="H182" s="227">
        <v>6</v>
      </c>
      <c r="I182" s="228"/>
      <c r="J182" s="224"/>
      <c r="K182" s="224"/>
      <c r="L182" s="229"/>
      <c r="M182" s="230"/>
      <c r="N182" s="231"/>
      <c r="O182" s="231"/>
      <c r="P182" s="231"/>
      <c r="Q182" s="231"/>
      <c r="R182" s="231"/>
      <c r="S182" s="231"/>
      <c r="T182" s="232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3" t="s">
        <v>124</v>
      </c>
      <c r="AU182" s="233" t="s">
        <v>76</v>
      </c>
      <c r="AV182" s="13" t="s">
        <v>78</v>
      </c>
      <c r="AW182" s="13" t="s">
        <v>4</v>
      </c>
      <c r="AX182" s="13" t="s">
        <v>76</v>
      </c>
      <c r="AY182" s="233" t="s">
        <v>112</v>
      </c>
    </row>
    <row r="183" s="2" customFormat="1" ht="16.5" customHeight="1">
      <c r="A183" s="39"/>
      <c r="B183" s="40"/>
      <c r="C183" s="203" t="s">
        <v>7</v>
      </c>
      <c r="D183" s="203" t="s">
        <v>113</v>
      </c>
      <c r="E183" s="204" t="s">
        <v>269</v>
      </c>
      <c r="F183" s="205" t="s">
        <v>270</v>
      </c>
      <c r="G183" s="206" t="s">
        <v>116</v>
      </c>
      <c r="H183" s="207">
        <v>300</v>
      </c>
      <c r="I183" s="208"/>
      <c r="J183" s="209">
        <f>ROUND(I183*H183,2)</f>
        <v>0</v>
      </c>
      <c r="K183" s="205" t="s">
        <v>117</v>
      </c>
      <c r="L183" s="45"/>
      <c r="M183" s="210" t="s">
        <v>19</v>
      </c>
      <c r="N183" s="211" t="s">
        <v>40</v>
      </c>
      <c r="O183" s="85"/>
      <c r="P183" s="212">
        <f>O183*H183</f>
        <v>0</v>
      </c>
      <c r="Q183" s="212">
        <v>0</v>
      </c>
      <c r="R183" s="212">
        <f>Q183*H183</f>
        <v>0</v>
      </c>
      <c r="S183" s="212">
        <v>0</v>
      </c>
      <c r="T183" s="213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4" t="s">
        <v>118</v>
      </c>
      <c r="AT183" s="214" t="s">
        <v>113</v>
      </c>
      <c r="AU183" s="214" t="s">
        <v>76</v>
      </c>
      <c r="AY183" s="18" t="s">
        <v>112</v>
      </c>
      <c r="BE183" s="215">
        <f>IF(N183="základní",J183,0)</f>
        <v>0</v>
      </c>
      <c r="BF183" s="215">
        <f>IF(N183="snížená",J183,0)</f>
        <v>0</v>
      </c>
      <c r="BG183" s="215">
        <f>IF(N183="zákl. přenesená",J183,0)</f>
        <v>0</v>
      </c>
      <c r="BH183" s="215">
        <f>IF(N183="sníž. přenesená",J183,0)</f>
        <v>0</v>
      </c>
      <c r="BI183" s="215">
        <f>IF(N183="nulová",J183,0)</f>
        <v>0</v>
      </c>
      <c r="BJ183" s="18" t="s">
        <v>76</v>
      </c>
      <c r="BK183" s="215">
        <f>ROUND(I183*H183,2)</f>
        <v>0</v>
      </c>
      <c r="BL183" s="18" t="s">
        <v>118</v>
      </c>
      <c r="BM183" s="214" t="s">
        <v>271</v>
      </c>
    </row>
    <row r="184" s="2" customFormat="1">
      <c r="A184" s="39"/>
      <c r="B184" s="40"/>
      <c r="C184" s="41"/>
      <c r="D184" s="216" t="s">
        <v>120</v>
      </c>
      <c r="E184" s="41"/>
      <c r="F184" s="217" t="s">
        <v>270</v>
      </c>
      <c r="G184" s="41"/>
      <c r="H184" s="41"/>
      <c r="I184" s="218"/>
      <c r="J184" s="41"/>
      <c r="K184" s="41"/>
      <c r="L184" s="45"/>
      <c r="M184" s="219"/>
      <c r="N184" s="220"/>
      <c r="O184" s="85"/>
      <c r="P184" s="85"/>
      <c r="Q184" s="85"/>
      <c r="R184" s="85"/>
      <c r="S184" s="85"/>
      <c r="T184" s="86"/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T184" s="18" t="s">
        <v>120</v>
      </c>
      <c r="AU184" s="18" t="s">
        <v>76</v>
      </c>
    </row>
    <row r="185" s="2" customFormat="1">
      <c r="A185" s="39"/>
      <c r="B185" s="40"/>
      <c r="C185" s="41"/>
      <c r="D185" s="221" t="s">
        <v>122</v>
      </c>
      <c r="E185" s="41"/>
      <c r="F185" s="222" t="s">
        <v>272</v>
      </c>
      <c r="G185" s="41"/>
      <c r="H185" s="41"/>
      <c r="I185" s="218"/>
      <c r="J185" s="41"/>
      <c r="K185" s="41"/>
      <c r="L185" s="45"/>
      <c r="M185" s="219"/>
      <c r="N185" s="220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122</v>
      </c>
      <c r="AU185" s="18" t="s">
        <v>76</v>
      </c>
    </row>
    <row r="186" s="13" customFormat="1">
      <c r="A186" s="13"/>
      <c r="B186" s="223"/>
      <c r="C186" s="224"/>
      <c r="D186" s="216" t="s">
        <v>124</v>
      </c>
      <c r="E186" s="225" t="s">
        <v>19</v>
      </c>
      <c r="F186" s="226" t="s">
        <v>262</v>
      </c>
      <c r="G186" s="224"/>
      <c r="H186" s="227">
        <v>300</v>
      </c>
      <c r="I186" s="228"/>
      <c r="J186" s="224"/>
      <c r="K186" s="224"/>
      <c r="L186" s="229"/>
      <c r="M186" s="230"/>
      <c r="N186" s="231"/>
      <c r="O186" s="231"/>
      <c r="P186" s="231"/>
      <c r="Q186" s="231"/>
      <c r="R186" s="231"/>
      <c r="S186" s="231"/>
      <c r="T186" s="232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33" t="s">
        <v>124</v>
      </c>
      <c r="AU186" s="233" t="s">
        <v>76</v>
      </c>
      <c r="AV186" s="13" t="s">
        <v>78</v>
      </c>
      <c r="AW186" s="13" t="s">
        <v>31</v>
      </c>
      <c r="AX186" s="13" t="s">
        <v>76</v>
      </c>
      <c r="AY186" s="233" t="s">
        <v>112</v>
      </c>
    </row>
    <row r="187" s="2" customFormat="1" ht="16.5" customHeight="1">
      <c r="A187" s="39"/>
      <c r="B187" s="40"/>
      <c r="C187" s="256" t="s">
        <v>273</v>
      </c>
      <c r="D187" s="256" t="s">
        <v>244</v>
      </c>
      <c r="E187" s="257" t="s">
        <v>274</v>
      </c>
      <c r="F187" s="258" t="s">
        <v>275</v>
      </c>
      <c r="G187" s="259" t="s">
        <v>116</v>
      </c>
      <c r="H187" s="260">
        <v>330</v>
      </c>
      <c r="I187" s="261"/>
      <c r="J187" s="262">
        <f>ROUND(I187*H187,2)</f>
        <v>0</v>
      </c>
      <c r="K187" s="258" t="s">
        <v>117</v>
      </c>
      <c r="L187" s="263"/>
      <c r="M187" s="264" t="s">
        <v>19</v>
      </c>
      <c r="N187" s="265" t="s">
        <v>40</v>
      </c>
      <c r="O187" s="85"/>
      <c r="P187" s="212">
        <f>O187*H187</f>
        <v>0</v>
      </c>
      <c r="Q187" s="212">
        <v>0.00069999999999999999</v>
      </c>
      <c r="R187" s="212">
        <f>Q187*H187</f>
        <v>0.23100000000000001</v>
      </c>
      <c r="S187" s="212">
        <v>0</v>
      </c>
      <c r="T187" s="213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4" t="s">
        <v>174</v>
      </c>
      <c r="AT187" s="214" t="s">
        <v>244</v>
      </c>
      <c r="AU187" s="214" t="s">
        <v>76</v>
      </c>
      <c r="AY187" s="18" t="s">
        <v>112</v>
      </c>
      <c r="BE187" s="215">
        <f>IF(N187="základní",J187,0)</f>
        <v>0</v>
      </c>
      <c r="BF187" s="215">
        <f>IF(N187="snížená",J187,0)</f>
        <v>0</v>
      </c>
      <c r="BG187" s="215">
        <f>IF(N187="zákl. přenesená",J187,0)</f>
        <v>0</v>
      </c>
      <c r="BH187" s="215">
        <f>IF(N187="sníž. přenesená",J187,0)</f>
        <v>0</v>
      </c>
      <c r="BI187" s="215">
        <f>IF(N187="nulová",J187,0)</f>
        <v>0</v>
      </c>
      <c r="BJ187" s="18" t="s">
        <v>76</v>
      </c>
      <c r="BK187" s="215">
        <f>ROUND(I187*H187,2)</f>
        <v>0</v>
      </c>
      <c r="BL187" s="18" t="s">
        <v>118</v>
      </c>
      <c r="BM187" s="214" t="s">
        <v>276</v>
      </c>
    </row>
    <row r="188" s="2" customFormat="1">
      <c r="A188" s="39"/>
      <c r="B188" s="40"/>
      <c r="C188" s="41"/>
      <c r="D188" s="216" t="s">
        <v>120</v>
      </c>
      <c r="E188" s="41"/>
      <c r="F188" s="217" t="s">
        <v>275</v>
      </c>
      <c r="G188" s="41"/>
      <c r="H188" s="41"/>
      <c r="I188" s="218"/>
      <c r="J188" s="41"/>
      <c r="K188" s="41"/>
      <c r="L188" s="45"/>
      <c r="M188" s="219"/>
      <c r="N188" s="220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120</v>
      </c>
      <c r="AU188" s="18" t="s">
        <v>76</v>
      </c>
    </row>
    <row r="189" s="13" customFormat="1">
      <c r="A189" s="13"/>
      <c r="B189" s="223"/>
      <c r="C189" s="224"/>
      <c r="D189" s="216" t="s">
        <v>124</v>
      </c>
      <c r="E189" s="225" t="s">
        <v>19</v>
      </c>
      <c r="F189" s="226" t="s">
        <v>277</v>
      </c>
      <c r="G189" s="224"/>
      <c r="H189" s="227">
        <v>330</v>
      </c>
      <c r="I189" s="228"/>
      <c r="J189" s="224"/>
      <c r="K189" s="224"/>
      <c r="L189" s="229"/>
      <c r="M189" s="230"/>
      <c r="N189" s="231"/>
      <c r="O189" s="231"/>
      <c r="P189" s="231"/>
      <c r="Q189" s="231"/>
      <c r="R189" s="231"/>
      <c r="S189" s="231"/>
      <c r="T189" s="232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33" t="s">
        <v>124</v>
      </c>
      <c r="AU189" s="233" t="s">
        <v>76</v>
      </c>
      <c r="AV189" s="13" t="s">
        <v>78</v>
      </c>
      <c r="AW189" s="13" t="s">
        <v>31</v>
      </c>
      <c r="AX189" s="13" t="s">
        <v>76</v>
      </c>
      <c r="AY189" s="233" t="s">
        <v>112</v>
      </c>
    </row>
    <row r="190" s="2" customFormat="1" ht="16.5" customHeight="1">
      <c r="A190" s="39"/>
      <c r="B190" s="40"/>
      <c r="C190" s="203" t="s">
        <v>278</v>
      </c>
      <c r="D190" s="203" t="s">
        <v>113</v>
      </c>
      <c r="E190" s="204" t="s">
        <v>279</v>
      </c>
      <c r="F190" s="205" t="s">
        <v>280</v>
      </c>
      <c r="G190" s="206" t="s">
        <v>116</v>
      </c>
      <c r="H190" s="207">
        <v>400</v>
      </c>
      <c r="I190" s="208"/>
      <c r="J190" s="209">
        <f>ROUND(I190*H190,2)</f>
        <v>0</v>
      </c>
      <c r="K190" s="205" t="s">
        <v>117</v>
      </c>
      <c r="L190" s="45"/>
      <c r="M190" s="210" t="s">
        <v>19</v>
      </c>
      <c r="N190" s="211" t="s">
        <v>40</v>
      </c>
      <c r="O190" s="85"/>
      <c r="P190" s="212">
        <f>O190*H190</f>
        <v>0</v>
      </c>
      <c r="Q190" s="212">
        <v>0</v>
      </c>
      <c r="R190" s="212">
        <f>Q190*H190</f>
        <v>0</v>
      </c>
      <c r="S190" s="212">
        <v>0</v>
      </c>
      <c r="T190" s="213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4" t="s">
        <v>118</v>
      </c>
      <c r="AT190" s="214" t="s">
        <v>113</v>
      </c>
      <c r="AU190" s="214" t="s">
        <v>76</v>
      </c>
      <c r="AY190" s="18" t="s">
        <v>112</v>
      </c>
      <c r="BE190" s="215">
        <f>IF(N190="základní",J190,0)</f>
        <v>0</v>
      </c>
      <c r="BF190" s="215">
        <f>IF(N190="snížená",J190,0)</f>
        <v>0</v>
      </c>
      <c r="BG190" s="215">
        <f>IF(N190="zákl. přenesená",J190,0)</f>
        <v>0</v>
      </c>
      <c r="BH190" s="215">
        <f>IF(N190="sníž. přenesená",J190,0)</f>
        <v>0</v>
      </c>
      <c r="BI190" s="215">
        <f>IF(N190="nulová",J190,0)</f>
        <v>0</v>
      </c>
      <c r="BJ190" s="18" t="s">
        <v>76</v>
      </c>
      <c r="BK190" s="215">
        <f>ROUND(I190*H190,2)</f>
        <v>0</v>
      </c>
      <c r="BL190" s="18" t="s">
        <v>118</v>
      </c>
      <c r="BM190" s="214" t="s">
        <v>281</v>
      </c>
    </row>
    <row r="191" s="2" customFormat="1">
      <c r="A191" s="39"/>
      <c r="B191" s="40"/>
      <c r="C191" s="41"/>
      <c r="D191" s="216" t="s">
        <v>120</v>
      </c>
      <c r="E191" s="41"/>
      <c r="F191" s="217" t="s">
        <v>282</v>
      </c>
      <c r="G191" s="41"/>
      <c r="H191" s="41"/>
      <c r="I191" s="218"/>
      <c r="J191" s="41"/>
      <c r="K191" s="41"/>
      <c r="L191" s="45"/>
      <c r="M191" s="219"/>
      <c r="N191" s="220"/>
      <c r="O191" s="85"/>
      <c r="P191" s="85"/>
      <c r="Q191" s="85"/>
      <c r="R191" s="85"/>
      <c r="S191" s="85"/>
      <c r="T191" s="86"/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T191" s="18" t="s">
        <v>120</v>
      </c>
      <c r="AU191" s="18" t="s">
        <v>76</v>
      </c>
    </row>
    <row r="192" s="2" customFormat="1">
      <c r="A192" s="39"/>
      <c r="B192" s="40"/>
      <c r="C192" s="41"/>
      <c r="D192" s="221" t="s">
        <v>122</v>
      </c>
      <c r="E192" s="41"/>
      <c r="F192" s="222" t="s">
        <v>283</v>
      </c>
      <c r="G192" s="41"/>
      <c r="H192" s="41"/>
      <c r="I192" s="218"/>
      <c r="J192" s="41"/>
      <c r="K192" s="41"/>
      <c r="L192" s="45"/>
      <c r="M192" s="219"/>
      <c r="N192" s="220"/>
      <c r="O192" s="85"/>
      <c r="P192" s="85"/>
      <c r="Q192" s="85"/>
      <c r="R192" s="85"/>
      <c r="S192" s="85"/>
      <c r="T192" s="86"/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T192" s="18" t="s">
        <v>122</v>
      </c>
      <c r="AU192" s="18" t="s">
        <v>76</v>
      </c>
    </row>
    <row r="193" s="13" customFormat="1">
      <c r="A193" s="13"/>
      <c r="B193" s="223"/>
      <c r="C193" s="224"/>
      <c r="D193" s="216" t="s">
        <v>124</v>
      </c>
      <c r="E193" s="225" t="s">
        <v>19</v>
      </c>
      <c r="F193" s="226" t="s">
        <v>284</v>
      </c>
      <c r="G193" s="224"/>
      <c r="H193" s="227">
        <v>400</v>
      </c>
      <c r="I193" s="228"/>
      <c r="J193" s="224"/>
      <c r="K193" s="224"/>
      <c r="L193" s="229"/>
      <c r="M193" s="230"/>
      <c r="N193" s="231"/>
      <c r="O193" s="231"/>
      <c r="P193" s="231"/>
      <c r="Q193" s="231"/>
      <c r="R193" s="231"/>
      <c r="S193" s="231"/>
      <c r="T193" s="232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33" t="s">
        <v>124</v>
      </c>
      <c r="AU193" s="233" t="s">
        <v>76</v>
      </c>
      <c r="AV193" s="13" t="s">
        <v>78</v>
      </c>
      <c r="AW193" s="13" t="s">
        <v>31</v>
      </c>
      <c r="AX193" s="13" t="s">
        <v>76</v>
      </c>
      <c r="AY193" s="233" t="s">
        <v>112</v>
      </c>
    </row>
    <row r="194" s="2" customFormat="1" ht="21.75" customHeight="1">
      <c r="A194" s="39"/>
      <c r="B194" s="40"/>
      <c r="C194" s="203" t="s">
        <v>285</v>
      </c>
      <c r="D194" s="203" t="s">
        <v>113</v>
      </c>
      <c r="E194" s="204" t="s">
        <v>286</v>
      </c>
      <c r="F194" s="205" t="s">
        <v>287</v>
      </c>
      <c r="G194" s="206" t="s">
        <v>116</v>
      </c>
      <c r="H194" s="207">
        <v>300</v>
      </c>
      <c r="I194" s="208"/>
      <c r="J194" s="209">
        <f>ROUND(I194*H194,2)</f>
        <v>0</v>
      </c>
      <c r="K194" s="205" t="s">
        <v>117</v>
      </c>
      <c r="L194" s="45"/>
      <c r="M194" s="210" t="s">
        <v>19</v>
      </c>
      <c r="N194" s="211" t="s">
        <v>40</v>
      </c>
      <c r="O194" s="85"/>
      <c r="P194" s="212">
        <f>O194*H194</f>
        <v>0</v>
      </c>
      <c r="Q194" s="212">
        <v>0</v>
      </c>
      <c r="R194" s="212">
        <f>Q194*H194</f>
        <v>0</v>
      </c>
      <c r="S194" s="212">
        <v>0</v>
      </c>
      <c r="T194" s="213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4" t="s">
        <v>118</v>
      </c>
      <c r="AT194" s="214" t="s">
        <v>113</v>
      </c>
      <c r="AU194" s="214" t="s">
        <v>76</v>
      </c>
      <c r="AY194" s="18" t="s">
        <v>112</v>
      </c>
      <c r="BE194" s="215">
        <f>IF(N194="základní",J194,0)</f>
        <v>0</v>
      </c>
      <c r="BF194" s="215">
        <f>IF(N194="snížená",J194,0)</f>
        <v>0</v>
      </c>
      <c r="BG194" s="215">
        <f>IF(N194="zákl. přenesená",J194,0)</f>
        <v>0</v>
      </c>
      <c r="BH194" s="215">
        <f>IF(N194="sníž. přenesená",J194,0)</f>
        <v>0</v>
      </c>
      <c r="BI194" s="215">
        <f>IF(N194="nulová",J194,0)</f>
        <v>0</v>
      </c>
      <c r="BJ194" s="18" t="s">
        <v>76</v>
      </c>
      <c r="BK194" s="215">
        <f>ROUND(I194*H194,2)</f>
        <v>0</v>
      </c>
      <c r="BL194" s="18" t="s">
        <v>118</v>
      </c>
      <c r="BM194" s="214" t="s">
        <v>288</v>
      </c>
    </row>
    <row r="195" s="2" customFormat="1">
      <c r="A195" s="39"/>
      <c r="B195" s="40"/>
      <c r="C195" s="41"/>
      <c r="D195" s="216" t="s">
        <v>120</v>
      </c>
      <c r="E195" s="41"/>
      <c r="F195" s="217" t="s">
        <v>289</v>
      </c>
      <c r="G195" s="41"/>
      <c r="H195" s="41"/>
      <c r="I195" s="218"/>
      <c r="J195" s="41"/>
      <c r="K195" s="41"/>
      <c r="L195" s="45"/>
      <c r="M195" s="219"/>
      <c r="N195" s="220"/>
      <c r="O195" s="85"/>
      <c r="P195" s="85"/>
      <c r="Q195" s="85"/>
      <c r="R195" s="85"/>
      <c r="S195" s="85"/>
      <c r="T195" s="86"/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T195" s="18" t="s">
        <v>120</v>
      </c>
      <c r="AU195" s="18" t="s">
        <v>76</v>
      </c>
    </row>
    <row r="196" s="2" customFormat="1">
      <c r="A196" s="39"/>
      <c r="B196" s="40"/>
      <c r="C196" s="41"/>
      <c r="D196" s="221" t="s">
        <v>122</v>
      </c>
      <c r="E196" s="41"/>
      <c r="F196" s="222" t="s">
        <v>290</v>
      </c>
      <c r="G196" s="41"/>
      <c r="H196" s="41"/>
      <c r="I196" s="218"/>
      <c r="J196" s="41"/>
      <c r="K196" s="41"/>
      <c r="L196" s="45"/>
      <c r="M196" s="219"/>
      <c r="N196" s="220"/>
      <c r="O196" s="85"/>
      <c r="P196" s="85"/>
      <c r="Q196" s="85"/>
      <c r="R196" s="85"/>
      <c r="S196" s="85"/>
      <c r="T196" s="86"/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T196" s="18" t="s">
        <v>122</v>
      </c>
      <c r="AU196" s="18" t="s">
        <v>76</v>
      </c>
    </row>
    <row r="197" s="13" customFormat="1">
      <c r="A197" s="13"/>
      <c r="B197" s="223"/>
      <c r="C197" s="224"/>
      <c r="D197" s="216" t="s">
        <v>124</v>
      </c>
      <c r="E197" s="225" t="s">
        <v>19</v>
      </c>
      <c r="F197" s="226" t="s">
        <v>262</v>
      </c>
      <c r="G197" s="224"/>
      <c r="H197" s="227">
        <v>300</v>
      </c>
      <c r="I197" s="228"/>
      <c r="J197" s="224"/>
      <c r="K197" s="224"/>
      <c r="L197" s="229"/>
      <c r="M197" s="230"/>
      <c r="N197" s="231"/>
      <c r="O197" s="231"/>
      <c r="P197" s="231"/>
      <c r="Q197" s="231"/>
      <c r="R197" s="231"/>
      <c r="S197" s="231"/>
      <c r="T197" s="232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33" t="s">
        <v>124</v>
      </c>
      <c r="AU197" s="233" t="s">
        <v>76</v>
      </c>
      <c r="AV197" s="13" t="s">
        <v>78</v>
      </c>
      <c r="AW197" s="13" t="s">
        <v>31</v>
      </c>
      <c r="AX197" s="13" t="s">
        <v>76</v>
      </c>
      <c r="AY197" s="233" t="s">
        <v>112</v>
      </c>
    </row>
    <row r="198" s="12" customFormat="1" ht="25.92" customHeight="1">
      <c r="A198" s="12"/>
      <c r="B198" s="189"/>
      <c r="C198" s="190"/>
      <c r="D198" s="191" t="s">
        <v>68</v>
      </c>
      <c r="E198" s="192" t="s">
        <v>291</v>
      </c>
      <c r="F198" s="192" t="s">
        <v>292</v>
      </c>
      <c r="G198" s="190"/>
      <c r="H198" s="190"/>
      <c r="I198" s="193"/>
      <c r="J198" s="194">
        <f>BK198</f>
        <v>0</v>
      </c>
      <c r="K198" s="190"/>
      <c r="L198" s="195"/>
      <c r="M198" s="196"/>
      <c r="N198" s="197"/>
      <c r="O198" s="197"/>
      <c r="P198" s="198">
        <f>P199+P251+P264+P297+P317+P335+P356</f>
        <v>0</v>
      </c>
      <c r="Q198" s="197"/>
      <c r="R198" s="198">
        <f>R199+R251+R264+R297+R317+R335+R356</f>
        <v>367.15472020000004</v>
      </c>
      <c r="S198" s="197"/>
      <c r="T198" s="199">
        <f>T199+T251+T264+T297+T317+T335+T356</f>
        <v>261.03852000000001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00" t="s">
        <v>76</v>
      </c>
      <c r="AT198" s="201" t="s">
        <v>68</v>
      </c>
      <c r="AU198" s="201" t="s">
        <v>69</v>
      </c>
      <c r="AY198" s="200" t="s">
        <v>112</v>
      </c>
      <c r="BK198" s="202">
        <f>BK199+BK251+BK264+BK297+BK317+BK335+BK356</f>
        <v>0</v>
      </c>
    </row>
    <row r="199" s="12" customFormat="1" ht="22.8" customHeight="1">
      <c r="A199" s="12"/>
      <c r="B199" s="189"/>
      <c r="C199" s="190"/>
      <c r="D199" s="191" t="s">
        <v>68</v>
      </c>
      <c r="E199" s="266" t="s">
        <v>78</v>
      </c>
      <c r="F199" s="266" t="s">
        <v>293</v>
      </c>
      <c r="G199" s="190"/>
      <c r="H199" s="190"/>
      <c r="I199" s="193"/>
      <c r="J199" s="267">
        <f>BK199</f>
        <v>0</v>
      </c>
      <c r="K199" s="190"/>
      <c r="L199" s="195"/>
      <c r="M199" s="196"/>
      <c r="N199" s="197"/>
      <c r="O199" s="197"/>
      <c r="P199" s="198">
        <f>SUM(P200:P250)</f>
        <v>0</v>
      </c>
      <c r="Q199" s="197"/>
      <c r="R199" s="198">
        <f>SUM(R200:R250)</f>
        <v>0.98705536000000005</v>
      </c>
      <c r="S199" s="197"/>
      <c r="T199" s="199">
        <f>SUM(T200:T250)</f>
        <v>0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00" t="s">
        <v>76</v>
      </c>
      <c r="AT199" s="201" t="s">
        <v>68</v>
      </c>
      <c r="AU199" s="201" t="s">
        <v>76</v>
      </c>
      <c r="AY199" s="200" t="s">
        <v>112</v>
      </c>
      <c r="BK199" s="202">
        <f>SUM(BK200:BK250)</f>
        <v>0</v>
      </c>
    </row>
    <row r="200" s="2" customFormat="1" ht="16.5" customHeight="1">
      <c r="A200" s="39"/>
      <c r="B200" s="40"/>
      <c r="C200" s="203" t="s">
        <v>294</v>
      </c>
      <c r="D200" s="203" t="s">
        <v>113</v>
      </c>
      <c r="E200" s="204" t="s">
        <v>295</v>
      </c>
      <c r="F200" s="205" t="s">
        <v>296</v>
      </c>
      <c r="G200" s="206" t="s">
        <v>170</v>
      </c>
      <c r="H200" s="207">
        <v>26.640000000000001</v>
      </c>
      <c r="I200" s="208"/>
      <c r="J200" s="209">
        <f>ROUND(I200*H200,2)</f>
        <v>0</v>
      </c>
      <c r="K200" s="205" t="s">
        <v>117</v>
      </c>
      <c r="L200" s="45"/>
      <c r="M200" s="210" t="s">
        <v>19</v>
      </c>
      <c r="N200" s="211" t="s">
        <v>40</v>
      </c>
      <c r="O200" s="85"/>
      <c r="P200" s="212">
        <f>O200*H200</f>
        <v>0</v>
      </c>
      <c r="Q200" s="212">
        <v>0</v>
      </c>
      <c r="R200" s="212">
        <f>Q200*H200</f>
        <v>0</v>
      </c>
      <c r="S200" s="212">
        <v>0</v>
      </c>
      <c r="T200" s="213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4" t="s">
        <v>118</v>
      </c>
      <c r="AT200" s="214" t="s">
        <v>113</v>
      </c>
      <c r="AU200" s="214" t="s">
        <v>78</v>
      </c>
      <c r="AY200" s="18" t="s">
        <v>112</v>
      </c>
      <c r="BE200" s="215">
        <f>IF(N200="základní",J200,0)</f>
        <v>0</v>
      </c>
      <c r="BF200" s="215">
        <f>IF(N200="snížená",J200,0)</f>
        <v>0</v>
      </c>
      <c r="BG200" s="215">
        <f>IF(N200="zákl. přenesená",J200,0)</f>
        <v>0</v>
      </c>
      <c r="BH200" s="215">
        <f>IF(N200="sníž. přenesená",J200,0)</f>
        <v>0</v>
      </c>
      <c r="BI200" s="215">
        <f>IF(N200="nulová",J200,0)</f>
        <v>0</v>
      </c>
      <c r="BJ200" s="18" t="s">
        <v>76</v>
      </c>
      <c r="BK200" s="215">
        <f>ROUND(I200*H200,2)</f>
        <v>0</v>
      </c>
      <c r="BL200" s="18" t="s">
        <v>118</v>
      </c>
      <c r="BM200" s="214" t="s">
        <v>297</v>
      </c>
    </row>
    <row r="201" s="2" customFormat="1">
      <c r="A201" s="39"/>
      <c r="B201" s="40"/>
      <c r="C201" s="41"/>
      <c r="D201" s="216" t="s">
        <v>120</v>
      </c>
      <c r="E201" s="41"/>
      <c r="F201" s="217" t="s">
        <v>298</v>
      </c>
      <c r="G201" s="41"/>
      <c r="H201" s="41"/>
      <c r="I201" s="218"/>
      <c r="J201" s="41"/>
      <c r="K201" s="41"/>
      <c r="L201" s="45"/>
      <c r="M201" s="219"/>
      <c r="N201" s="220"/>
      <c r="O201" s="85"/>
      <c r="P201" s="85"/>
      <c r="Q201" s="85"/>
      <c r="R201" s="85"/>
      <c r="S201" s="85"/>
      <c r="T201" s="86"/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T201" s="18" t="s">
        <v>120</v>
      </c>
      <c r="AU201" s="18" t="s">
        <v>78</v>
      </c>
    </row>
    <row r="202" s="2" customFormat="1">
      <c r="A202" s="39"/>
      <c r="B202" s="40"/>
      <c r="C202" s="41"/>
      <c r="D202" s="221" t="s">
        <v>122</v>
      </c>
      <c r="E202" s="41"/>
      <c r="F202" s="222" t="s">
        <v>299</v>
      </c>
      <c r="G202" s="41"/>
      <c r="H202" s="41"/>
      <c r="I202" s="218"/>
      <c r="J202" s="41"/>
      <c r="K202" s="41"/>
      <c r="L202" s="45"/>
      <c r="M202" s="219"/>
      <c r="N202" s="220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122</v>
      </c>
      <c r="AU202" s="18" t="s">
        <v>78</v>
      </c>
    </row>
    <row r="203" s="13" customFormat="1">
      <c r="A203" s="13"/>
      <c r="B203" s="223"/>
      <c r="C203" s="224"/>
      <c r="D203" s="216" t="s">
        <v>124</v>
      </c>
      <c r="E203" s="225" t="s">
        <v>19</v>
      </c>
      <c r="F203" s="226" t="s">
        <v>300</v>
      </c>
      <c r="G203" s="224"/>
      <c r="H203" s="227">
        <v>26.640000000000001</v>
      </c>
      <c r="I203" s="228"/>
      <c r="J203" s="224"/>
      <c r="K203" s="224"/>
      <c r="L203" s="229"/>
      <c r="M203" s="230"/>
      <c r="N203" s="231"/>
      <c r="O203" s="231"/>
      <c r="P203" s="231"/>
      <c r="Q203" s="231"/>
      <c r="R203" s="231"/>
      <c r="S203" s="231"/>
      <c r="T203" s="232"/>
      <c r="U203" s="13"/>
      <c r="V203" s="13"/>
      <c r="W203" s="13"/>
      <c r="X203" s="13"/>
      <c r="Y203" s="13"/>
      <c r="Z203" s="13"/>
      <c r="AA203" s="13"/>
      <c r="AB203" s="13"/>
      <c r="AC203" s="13"/>
      <c r="AD203" s="13"/>
      <c r="AE203" s="13"/>
      <c r="AT203" s="233" t="s">
        <v>124</v>
      </c>
      <c r="AU203" s="233" t="s">
        <v>78</v>
      </c>
      <c r="AV203" s="13" t="s">
        <v>78</v>
      </c>
      <c r="AW203" s="13" t="s">
        <v>31</v>
      </c>
      <c r="AX203" s="13" t="s">
        <v>76</v>
      </c>
      <c r="AY203" s="233" t="s">
        <v>112</v>
      </c>
    </row>
    <row r="204" s="2" customFormat="1" ht="16.5" customHeight="1">
      <c r="A204" s="39"/>
      <c r="B204" s="40"/>
      <c r="C204" s="203" t="s">
        <v>301</v>
      </c>
      <c r="D204" s="203" t="s">
        <v>113</v>
      </c>
      <c r="E204" s="204" t="s">
        <v>302</v>
      </c>
      <c r="F204" s="205" t="s">
        <v>303</v>
      </c>
      <c r="G204" s="206" t="s">
        <v>170</v>
      </c>
      <c r="H204" s="207">
        <v>7.1399999999999997</v>
      </c>
      <c r="I204" s="208"/>
      <c r="J204" s="209">
        <f>ROUND(I204*H204,2)</f>
        <v>0</v>
      </c>
      <c r="K204" s="205" t="s">
        <v>117</v>
      </c>
      <c r="L204" s="45"/>
      <c r="M204" s="210" t="s">
        <v>19</v>
      </c>
      <c r="N204" s="211" t="s">
        <v>40</v>
      </c>
      <c r="O204" s="85"/>
      <c r="P204" s="212">
        <f>O204*H204</f>
        <v>0</v>
      </c>
      <c r="Q204" s="212">
        <v>0</v>
      </c>
      <c r="R204" s="212">
        <f>Q204*H204</f>
        <v>0</v>
      </c>
      <c r="S204" s="212">
        <v>0</v>
      </c>
      <c r="T204" s="213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4" t="s">
        <v>118</v>
      </c>
      <c r="AT204" s="214" t="s">
        <v>113</v>
      </c>
      <c r="AU204" s="214" t="s">
        <v>78</v>
      </c>
      <c r="AY204" s="18" t="s">
        <v>112</v>
      </c>
      <c r="BE204" s="215">
        <f>IF(N204="základní",J204,0)</f>
        <v>0</v>
      </c>
      <c r="BF204" s="215">
        <f>IF(N204="snížená",J204,0)</f>
        <v>0</v>
      </c>
      <c r="BG204" s="215">
        <f>IF(N204="zákl. přenesená",J204,0)</f>
        <v>0</v>
      </c>
      <c r="BH204" s="215">
        <f>IF(N204="sníž. přenesená",J204,0)</f>
        <v>0</v>
      </c>
      <c r="BI204" s="215">
        <f>IF(N204="nulová",J204,0)</f>
        <v>0</v>
      </c>
      <c r="BJ204" s="18" t="s">
        <v>76</v>
      </c>
      <c r="BK204" s="215">
        <f>ROUND(I204*H204,2)</f>
        <v>0</v>
      </c>
      <c r="BL204" s="18" t="s">
        <v>118</v>
      </c>
      <c r="BM204" s="214" t="s">
        <v>304</v>
      </c>
    </row>
    <row r="205" s="2" customFormat="1">
      <c r="A205" s="39"/>
      <c r="B205" s="40"/>
      <c r="C205" s="41"/>
      <c r="D205" s="216" t="s">
        <v>120</v>
      </c>
      <c r="E205" s="41"/>
      <c r="F205" s="217" t="s">
        <v>305</v>
      </c>
      <c r="G205" s="41"/>
      <c r="H205" s="41"/>
      <c r="I205" s="218"/>
      <c r="J205" s="41"/>
      <c r="K205" s="41"/>
      <c r="L205" s="45"/>
      <c r="M205" s="219"/>
      <c r="N205" s="220"/>
      <c r="O205" s="85"/>
      <c r="P205" s="85"/>
      <c r="Q205" s="85"/>
      <c r="R205" s="85"/>
      <c r="S205" s="85"/>
      <c r="T205" s="86"/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T205" s="18" t="s">
        <v>120</v>
      </c>
      <c r="AU205" s="18" t="s">
        <v>78</v>
      </c>
    </row>
    <row r="206" s="2" customFormat="1">
      <c r="A206" s="39"/>
      <c r="B206" s="40"/>
      <c r="C206" s="41"/>
      <c r="D206" s="221" t="s">
        <v>122</v>
      </c>
      <c r="E206" s="41"/>
      <c r="F206" s="222" t="s">
        <v>306</v>
      </c>
      <c r="G206" s="41"/>
      <c r="H206" s="41"/>
      <c r="I206" s="218"/>
      <c r="J206" s="41"/>
      <c r="K206" s="41"/>
      <c r="L206" s="45"/>
      <c r="M206" s="219"/>
      <c r="N206" s="220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122</v>
      </c>
      <c r="AU206" s="18" t="s">
        <v>78</v>
      </c>
    </row>
    <row r="207" s="13" customFormat="1">
      <c r="A207" s="13"/>
      <c r="B207" s="223"/>
      <c r="C207" s="224"/>
      <c r="D207" s="216" t="s">
        <v>124</v>
      </c>
      <c r="E207" s="225" t="s">
        <v>19</v>
      </c>
      <c r="F207" s="226" t="s">
        <v>307</v>
      </c>
      <c r="G207" s="224"/>
      <c r="H207" s="227">
        <v>1.1200000000000001</v>
      </c>
      <c r="I207" s="228"/>
      <c r="J207" s="224"/>
      <c r="K207" s="224"/>
      <c r="L207" s="229"/>
      <c r="M207" s="230"/>
      <c r="N207" s="231"/>
      <c r="O207" s="231"/>
      <c r="P207" s="231"/>
      <c r="Q207" s="231"/>
      <c r="R207" s="231"/>
      <c r="S207" s="231"/>
      <c r="T207" s="232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3" t="s">
        <v>124</v>
      </c>
      <c r="AU207" s="233" t="s">
        <v>78</v>
      </c>
      <c r="AV207" s="13" t="s">
        <v>78</v>
      </c>
      <c r="AW207" s="13" t="s">
        <v>31</v>
      </c>
      <c r="AX207" s="13" t="s">
        <v>69</v>
      </c>
      <c r="AY207" s="233" t="s">
        <v>112</v>
      </c>
    </row>
    <row r="208" s="13" customFormat="1">
      <c r="A208" s="13"/>
      <c r="B208" s="223"/>
      <c r="C208" s="224"/>
      <c r="D208" s="216" t="s">
        <v>124</v>
      </c>
      <c r="E208" s="225" t="s">
        <v>19</v>
      </c>
      <c r="F208" s="226" t="s">
        <v>308</v>
      </c>
      <c r="G208" s="224"/>
      <c r="H208" s="227">
        <v>1.1200000000000001</v>
      </c>
      <c r="I208" s="228"/>
      <c r="J208" s="224"/>
      <c r="K208" s="224"/>
      <c r="L208" s="229"/>
      <c r="M208" s="230"/>
      <c r="N208" s="231"/>
      <c r="O208" s="231"/>
      <c r="P208" s="231"/>
      <c r="Q208" s="231"/>
      <c r="R208" s="231"/>
      <c r="S208" s="231"/>
      <c r="T208" s="232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33" t="s">
        <v>124</v>
      </c>
      <c r="AU208" s="233" t="s">
        <v>78</v>
      </c>
      <c r="AV208" s="13" t="s">
        <v>78</v>
      </c>
      <c r="AW208" s="13" t="s">
        <v>31</v>
      </c>
      <c r="AX208" s="13" t="s">
        <v>69</v>
      </c>
      <c r="AY208" s="233" t="s">
        <v>112</v>
      </c>
    </row>
    <row r="209" s="13" customFormat="1">
      <c r="A209" s="13"/>
      <c r="B209" s="223"/>
      <c r="C209" s="224"/>
      <c r="D209" s="216" t="s">
        <v>124</v>
      </c>
      <c r="E209" s="225" t="s">
        <v>19</v>
      </c>
      <c r="F209" s="226" t="s">
        <v>309</v>
      </c>
      <c r="G209" s="224"/>
      <c r="H209" s="227">
        <v>2.4500000000000002</v>
      </c>
      <c r="I209" s="228"/>
      <c r="J209" s="224"/>
      <c r="K209" s="224"/>
      <c r="L209" s="229"/>
      <c r="M209" s="230"/>
      <c r="N209" s="231"/>
      <c r="O209" s="231"/>
      <c r="P209" s="231"/>
      <c r="Q209" s="231"/>
      <c r="R209" s="231"/>
      <c r="S209" s="231"/>
      <c r="T209" s="232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33" t="s">
        <v>124</v>
      </c>
      <c r="AU209" s="233" t="s">
        <v>78</v>
      </c>
      <c r="AV209" s="13" t="s">
        <v>78</v>
      </c>
      <c r="AW209" s="13" t="s">
        <v>31</v>
      </c>
      <c r="AX209" s="13" t="s">
        <v>69</v>
      </c>
      <c r="AY209" s="233" t="s">
        <v>112</v>
      </c>
    </row>
    <row r="210" s="13" customFormat="1">
      <c r="A210" s="13"/>
      <c r="B210" s="223"/>
      <c r="C210" s="224"/>
      <c r="D210" s="216" t="s">
        <v>124</v>
      </c>
      <c r="E210" s="225" t="s">
        <v>19</v>
      </c>
      <c r="F210" s="226" t="s">
        <v>310</v>
      </c>
      <c r="G210" s="224"/>
      <c r="H210" s="227">
        <v>2.4500000000000002</v>
      </c>
      <c r="I210" s="228"/>
      <c r="J210" s="224"/>
      <c r="K210" s="224"/>
      <c r="L210" s="229"/>
      <c r="M210" s="230"/>
      <c r="N210" s="231"/>
      <c r="O210" s="231"/>
      <c r="P210" s="231"/>
      <c r="Q210" s="231"/>
      <c r="R210" s="231"/>
      <c r="S210" s="231"/>
      <c r="T210" s="232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3" t="s">
        <v>124</v>
      </c>
      <c r="AU210" s="233" t="s">
        <v>78</v>
      </c>
      <c r="AV210" s="13" t="s">
        <v>78</v>
      </c>
      <c r="AW210" s="13" t="s">
        <v>31</v>
      </c>
      <c r="AX210" s="13" t="s">
        <v>69</v>
      </c>
      <c r="AY210" s="233" t="s">
        <v>112</v>
      </c>
    </row>
    <row r="211" s="14" customFormat="1">
      <c r="A211" s="14"/>
      <c r="B211" s="235"/>
      <c r="C211" s="236"/>
      <c r="D211" s="216" t="s">
        <v>124</v>
      </c>
      <c r="E211" s="237" t="s">
        <v>19</v>
      </c>
      <c r="F211" s="238" t="s">
        <v>143</v>
      </c>
      <c r="G211" s="236"/>
      <c r="H211" s="239">
        <v>7.1400000000000006</v>
      </c>
      <c r="I211" s="240"/>
      <c r="J211" s="236"/>
      <c r="K211" s="236"/>
      <c r="L211" s="241"/>
      <c r="M211" s="242"/>
      <c r="N211" s="243"/>
      <c r="O211" s="243"/>
      <c r="P211" s="243"/>
      <c r="Q211" s="243"/>
      <c r="R211" s="243"/>
      <c r="S211" s="243"/>
      <c r="T211" s="24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5" t="s">
        <v>124</v>
      </c>
      <c r="AU211" s="245" t="s">
        <v>78</v>
      </c>
      <c r="AV211" s="14" t="s">
        <v>118</v>
      </c>
      <c r="AW211" s="14" t="s">
        <v>31</v>
      </c>
      <c r="AX211" s="14" t="s">
        <v>76</v>
      </c>
      <c r="AY211" s="245" t="s">
        <v>112</v>
      </c>
    </row>
    <row r="212" s="2" customFormat="1" ht="16.5" customHeight="1">
      <c r="A212" s="39"/>
      <c r="B212" s="40"/>
      <c r="C212" s="203" t="s">
        <v>311</v>
      </c>
      <c r="D212" s="203" t="s">
        <v>113</v>
      </c>
      <c r="E212" s="204" t="s">
        <v>312</v>
      </c>
      <c r="F212" s="205" t="s">
        <v>313</v>
      </c>
      <c r="G212" s="206" t="s">
        <v>116</v>
      </c>
      <c r="H212" s="207">
        <v>24.079999999999998</v>
      </c>
      <c r="I212" s="208"/>
      <c r="J212" s="209">
        <f>ROUND(I212*H212,2)</f>
        <v>0</v>
      </c>
      <c r="K212" s="205" t="s">
        <v>117</v>
      </c>
      <c r="L212" s="45"/>
      <c r="M212" s="210" t="s">
        <v>19</v>
      </c>
      <c r="N212" s="211" t="s">
        <v>40</v>
      </c>
      <c r="O212" s="85"/>
      <c r="P212" s="212">
        <f>O212*H212</f>
        <v>0</v>
      </c>
      <c r="Q212" s="212">
        <v>0.0012979999999999999</v>
      </c>
      <c r="R212" s="212">
        <f>Q212*H212</f>
        <v>0.031255839999999993</v>
      </c>
      <c r="S212" s="212">
        <v>0</v>
      </c>
      <c r="T212" s="213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4" t="s">
        <v>118</v>
      </c>
      <c r="AT212" s="214" t="s">
        <v>113</v>
      </c>
      <c r="AU212" s="214" t="s">
        <v>78</v>
      </c>
      <c r="AY212" s="18" t="s">
        <v>112</v>
      </c>
      <c r="BE212" s="215">
        <f>IF(N212="základní",J212,0)</f>
        <v>0</v>
      </c>
      <c r="BF212" s="215">
        <f>IF(N212="snížená",J212,0)</f>
        <v>0</v>
      </c>
      <c r="BG212" s="215">
        <f>IF(N212="zákl. přenesená",J212,0)</f>
        <v>0</v>
      </c>
      <c r="BH212" s="215">
        <f>IF(N212="sníž. přenesená",J212,0)</f>
        <v>0</v>
      </c>
      <c r="BI212" s="215">
        <f>IF(N212="nulová",J212,0)</f>
        <v>0</v>
      </c>
      <c r="BJ212" s="18" t="s">
        <v>76</v>
      </c>
      <c r="BK212" s="215">
        <f>ROUND(I212*H212,2)</f>
        <v>0</v>
      </c>
      <c r="BL212" s="18" t="s">
        <v>118</v>
      </c>
      <c r="BM212" s="214" t="s">
        <v>314</v>
      </c>
    </row>
    <row r="213" s="2" customFormat="1">
      <c r="A213" s="39"/>
      <c r="B213" s="40"/>
      <c r="C213" s="41"/>
      <c r="D213" s="216" t="s">
        <v>120</v>
      </c>
      <c r="E213" s="41"/>
      <c r="F213" s="217" t="s">
        <v>315</v>
      </c>
      <c r="G213" s="41"/>
      <c r="H213" s="41"/>
      <c r="I213" s="218"/>
      <c r="J213" s="41"/>
      <c r="K213" s="41"/>
      <c r="L213" s="45"/>
      <c r="M213" s="219"/>
      <c r="N213" s="220"/>
      <c r="O213" s="85"/>
      <c r="P213" s="85"/>
      <c r="Q213" s="85"/>
      <c r="R213" s="85"/>
      <c r="S213" s="85"/>
      <c r="T213" s="86"/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T213" s="18" t="s">
        <v>120</v>
      </c>
      <c r="AU213" s="18" t="s">
        <v>78</v>
      </c>
    </row>
    <row r="214" s="2" customFormat="1">
      <c r="A214" s="39"/>
      <c r="B214" s="40"/>
      <c r="C214" s="41"/>
      <c r="D214" s="221" t="s">
        <v>122</v>
      </c>
      <c r="E214" s="41"/>
      <c r="F214" s="222" t="s">
        <v>316</v>
      </c>
      <c r="G214" s="41"/>
      <c r="H214" s="41"/>
      <c r="I214" s="218"/>
      <c r="J214" s="41"/>
      <c r="K214" s="41"/>
      <c r="L214" s="45"/>
      <c r="M214" s="219"/>
      <c r="N214" s="220"/>
      <c r="O214" s="85"/>
      <c r="P214" s="85"/>
      <c r="Q214" s="85"/>
      <c r="R214" s="85"/>
      <c r="S214" s="85"/>
      <c r="T214" s="86"/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T214" s="18" t="s">
        <v>122</v>
      </c>
      <c r="AU214" s="18" t="s">
        <v>78</v>
      </c>
    </row>
    <row r="215" s="13" customFormat="1">
      <c r="A215" s="13"/>
      <c r="B215" s="223"/>
      <c r="C215" s="224"/>
      <c r="D215" s="216" t="s">
        <v>124</v>
      </c>
      <c r="E215" s="225" t="s">
        <v>19</v>
      </c>
      <c r="F215" s="226" t="s">
        <v>317</v>
      </c>
      <c r="G215" s="224"/>
      <c r="H215" s="227">
        <v>6.1600000000000001</v>
      </c>
      <c r="I215" s="228"/>
      <c r="J215" s="224"/>
      <c r="K215" s="224"/>
      <c r="L215" s="229"/>
      <c r="M215" s="230"/>
      <c r="N215" s="231"/>
      <c r="O215" s="231"/>
      <c r="P215" s="231"/>
      <c r="Q215" s="231"/>
      <c r="R215" s="231"/>
      <c r="S215" s="231"/>
      <c r="T215" s="232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33" t="s">
        <v>124</v>
      </c>
      <c r="AU215" s="233" t="s">
        <v>78</v>
      </c>
      <c r="AV215" s="13" t="s">
        <v>78</v>
      </c>
      <c r="AW215" s="13" t="s">
        <v>31</v>
      </c>
      <c r="AX215" s="13" t="s">
        <v>69</v>
      </c>
      <c r="AY215" s="233" t="s">
        <v>112</v>
      </c>
    </row>
    <row r="216" s="13" customFormat="1">
      <c r="A216" s="13"/>
      <c r="B216" s="223"/>
      <c r="C216" s="224"/>
      <c r="D216" s="216" t="s">
        <v>124</v>
      </c>
      <c r="E216" s="225" t="s">
        <v>19</v>
      </c>
      <c r="F216" s="226" t="s">
        <v>318</v>
      </c>
      <c r="G216" s="224"/>
      <c r="H216" s="227">
        <v>6.1600000000000001</v>
      </c>
      <c r="I216" s="228"/>
      <c r="J216" s="224"/>
      <c r="K216" s="224"/>
      <c r="L216" s="229"/>
      <c r="M216" s="230"/>
      <c r="N216" s="231"/>
      <c r="O216" s="231"/>
      <c r="P216" s="231"/>
      <c r="Q216" s="231"/>
      <c r="R216" s="231"/>
      <c r="S216" s="231"/>
      <c r="T216" s="232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3" t="s">
        <v>124</v>
      </c>
      <c r="AU216" s="233" t="s">
        <v>78</v>
      </c>
      <c r="AV216" s="13" t="s">
        <v>78</v>
      </c>
      <c r="AW216" s="13" t="s">
        <v>31</v>
      </c>
      <c r="AX216" s="13" t="s">
        <v>69</v>
      </c>
      <c r="AY216" s="233" t="s">
        <v>112</v>
      </c>
    </row>
    <row r="217" s="13" customFormat="1">
      <c r="A217" s="13"/>
      <c r="B217" s="223"/>
      <c r="C217" s="224"/>
      <c r="D217" s="216" t="s">
        <v>124</v>
      </c>
      <c r="E217" s="225" t="s">
        <v>19</v>
      </c>
      <c r="F217" s="226" t="s">
        <v>319</v>
      </c>
      <c r="G217" s="224"/>
      <c r="H217" s="227">
        <v>5.8799999999999999</v>
      </c>
      <c r="I217" s="228"/>
      <c r="J217" s="224"/>
      <c r="K217" s="224"/>
      <c r="L217" s="229"/>
      <c r="M217" s="230"/>
      <c r="N217" s="231"/>
      <c r="O217" s="231"/>
      <c r="P217" s="231"/>
      <c r="Q217" s="231"/>
      <c r="R217" s="231"/>
      <c r="S217" s="231"/>
      <c r="T217" s="232"/>
      <c r="U217" s="13"/>
      <c r="V217" s="13"/>
      <c r="W217" s="13"/>
      <c r="X217" s="13"/>
      <c r="Y217" s="13"/>
      <c r="Z217" s="13"/>
      <c r="AA217" s="13"/>
      <c r="AB217" s="13"/>
      <c r="AC217" s="13"/>
      <c r="AD217" s="13"/>
      <c r="AE217" s="13"/>
      <c r="AT217" s="233" t="s">
        <v>124</v>
      </c>
      <c r="AU217" s="233" t="s">
        <v>78</v>
      </c>
      <c r="AV217" s="13" t="s">
        <v>78</v>
      </c>
      <c r="AW217" s="13" t="s">
        <v>31</v>
      </c>
      <c r="AX217" s="13" t="s">
        <v>69</v>
      </c>
      <c r="AY217" s="233" t="s">
        <v>112</v>
      </c>
    </row>
    <row r="218" s="13" customFormat="1">
      <c r="A218" s="13"/>
      <c r="B218" s="223"/>
      <c r="C218" s="224"/>
      <c r="D218" s="216" t="s">
        <v>124</v>
      </c>
      <c r="E218" s="225" t="s">
        <v>19</v>
      </c>
      <c r="F218" s="226" t="s">
        <v>320</v>
      </c>
      <c r="G218" s="224"/>
      <c r="H218" s="227">
        <v>5.8799999999999999</v>
      </c>
      <c r="I218" s="228"/>
      <c r="J218" s="224"/>
      <c r="K218" s="224"/>
      <c r="L218" s="229"/>
      <c r="M218" s="230"/>
      <c r="N218" s="231"/>
      <c r="O218" s="231"/>
      <c r="P218" s="231"/>
      <c r="Q218" s="231"/>
      <c r="R218" s="231"/>
      <c r="S218" s="231"/>
      <c r="T218" s="232"/>
      <c r="U218" s="13"/>
      <c r="V218" s="13"/>
      <c r="W218" s="13"/>
      <c r="X218" s="13"/>
      <c r="Y218" s="13"/>
      <c r="Z218" s="13"/>
      <c r="AA218" s="13"/>
      <c r="AB218" s="13"/>
      <c r="AC218" s="13"/>
      <c r="AD218" s="13"/>
      <c r="AE218" s="13"/>
      <c r="AT218" s="233" t="s">
        <v>124</v>
      </c>
      <c r="AU218" s="233" t="s">
        <v>78</v>
      </c>
      <c r="AV218" s="13" t="s">
        <v>78</v>
      </c>
      <c r="AW218" s="13" t="s">
        <v>31</v>
      </c>
      <c r="AX218" s="13" t="s">
        <v>69</v>
      </c>
      <c r="AY218" s="233" t="s">
        <v>112</v>
      </c>
    </row>
    <row r="219" s="14" customFormat="1">
      <c r="A219" s="14"/>
      <c r="B219" s="235"/>
      <c r="C219" s="236"/>
      <c r="D219" s="216" t="s">
        <v>124</v>
      </c>
      <c r="E219" s="237" t="s">
        <v>19</v>
      </c>
      <c r="F219" s="238" t="s">
        <v>143</v>
      </c>
      <c r="G219" s="236"/>
      <c r="H219" s="239">
        <v>24.079999999999998</v>
      </c>
      <c r="I219" s="240"/>
      <c r="J219" s="236"/>
      <c r="K219" s="236"/>
      <c r="L219" s="241"/>
      <c r="M219" s="242"/>
      <c r="N219" s="243"/>
      <c r="O219" s="243"/>
      <c r="P219" s="243"/>
      <c r="Q219" s="243"/>
      <c r="R219" s="243"/>
      <c r="S219" s="243"/>
      <c r="T219" s="244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5" t="s">
        <v>124</v>
      </c>
      <c r="AU219" s="245" t="s">
        <v>78</v>
      </c>
      <c r="AV219" s="14" t="s">
        <v>118</v>
      </c>
      <c r="AW219" s="14" t="s">
        <v>31</v>
      </c>
      <c r="AX219" s="14" t="s">
        <v>76</v>
      </c>
      <c r="AY219" s="245" t="s">
        <v>112</v>
      </c>
    </row>
    <row r="220" s="2" customFormat="1" ht="16.5" customHeight="1">
      <c r="A220" s="39"/>
      <c r="B220" s="40"/>
      <c r="C220" s="203" t="s">
        <v>321</v>
      </c>
      <c r="D220" s="203" t="s">
        <v>113</v>
      </c>
      <c r="E220" s="204" t="s">
        <v>322</v>
      </c>
      <c r="F220" s="205" t="s">
        <v>323</v>
      </c>
      <c r="G220" s="206" t="s">
        <v>116</v>
      </c>
      <c r="H220" s="207">
        <v>24.079999999999998</v>
      </c>
      <c r="I220" s="208"/>
      <c r="J220" s="209">
        <f>ROUND(I220*H220,2)</f>
        <v>0</v>
      </c>
      <c r="K220" s="205" t="s">
        <v>117</v>
      </c>
      <c r="L220" s="45"/>
      <c r="M220" s="210" t="s">
        <v>19</v>
      </c>
      <c r="N220" s="211" t="s">
        <v>40</v>
      </c>
      <c r="O220" s="85"/>
      <c r="P220" s="212">
        <f>O220*H220</f>
        <v>0</v>
      </c>
      <c r="Q220" s="212">
        <v>3.6000000000000001E-05</v>
      </c>
      <c r="R220" s="212">
        <f>Q220*H220</f>
        <v>0.00086687999999999999</v>
      </c>
      <c r="S220" s="212">
        <v>0</v>
      </c>
      <c r="T220" s="213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14" t="s">
        <v>118</v>
      </c>
      <c r="AT220" s="214" t="s">
        <v>113</v>
      </c>
      <c r="AU220" s="214" t="s">
        <v>78</v>
      </c>
      <c r="AY220" s="18" t="s">
        <v>112</v>
      </c>
      <c r="BE220" s="215">
        <f>IF(N220="základní",J220,0)</f>
        <v>0</v>
      </c>
      <c r="BF220" s="215">
        <f>IF(N220="snížená",J220,0)</f>
        <v>0</v>
      </c>
      <c r="BG220" s="215">
        <f>IF(N220="zákl. přenesená",J220,0)</f>
        <v>0</v>
      </c>
      <c r="BH220" s="215">
        <f>IF(N220="sníž. přenesená",J220,0)</f>
        <v>0</v>
      </c>
      <c r="BI220" s="215">
        <f>IF(N220="nulová",J220,0)</f>
        <v>0</v>
      </c>
      <c r="BJ220" s="18" t="s">
        <v>76</v>
      </c>
      <c r="BK220" s="215">
        <f>ROUND(I220*H220,2)</f>
        <v>0</v>
      </c>
      <c r="BL220" s="18" t="s">
        <v>118</v>
      </c>
      <c r="BM220" s="214" t="s">
        <v>324</v>
      </c>
    </row>
    <row r="221" s="2" customFormat="1">
      <c r="A221" s="39"/>
      <c r="B221" s="40"/>
      <c r="C221" s="41"/>
      <c r="D221" s="216" t="s">
        <v>120</v>
      </c>
      <c r="E221" s="41"/>
      <c r="F221" s="217" t="s">
        <v>325</v>
      </c>
      <c r="G221" s="41"/>
      <c r="H221" s="41"/>
      <c r="I221" s="218"/>
      <c r="J221" s="41"/>
      <c r="K221" s="41"/>
      <c r="L221" s="45"/>
      <c r="M221" s="219"/>
      <c r="N221" s="220"/>
      <c r="O221" s="85"/>
      <c r="P221" s="85"/>
      <c r="Q221" s="85"/>
      <c r="R221" s="85"/>
      <c r="S221" s="85"/>
      <c r="T221" s="86"/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T221" s="18" t="s">
        <v>120</v>
      </c>
      <c r="AU221" s="18" t="s">
        <v>78</v>
      </c>
    </row>
    <row r="222" s="2" customFormat="1">
      <c r="A222" s="39"/>
      <c r="B222" s="40"/>
      <c r="C222" s="41"/>
      <c r="D222" s="221" t="s">
        <v>122</v>
      </c>
      <c r="E222" s="41"/>
      <c r="F222" s="222" t="s">
        <v>326</v>
      </c>
      <c r="G222" s="41"/>
      <c r="H222" s="41"/>
      <c r="I222" s="218"/>
      <c r="J222" s="41"/>
      <c r="K222" s="41"/>
      <c r="L222" s="45"/>
      <c r="M222" s="219"/>
      <c r="N222" s="220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122</v>
      </c>
      <c r="AU222" s="18" t="s">
        <v>78</v>
      </c>
    </row>
    <row r="223" s="13" customFormat="1">
      <c r="A223" s="13"/>
      <c r="B223" s="223"/>
      <c r="C223" s="224"/>
      <c r="D223" s="216" t="s">
        <v>124</v>
      </c>
      <c r="E223" s="225" t="s">
        <v>19</v>
      </c>
      <c r="F223" s="226" t="s">
        <v>327</v>
      </c>
      <c r="G223" s="224"/>
      <c r="H223" s="227">
        <v>24.079999999999998</v>
      </c>
      <c r="I223" s="228"/>
      <c r="J223" s="224"/>
      <c r="K223" s="224"/>
      <c r="L223" s="229"/>
      <c r="M223" s="230"/>
      <c r="N223" s="231"/>
      <c r="O223" s="231"/>
      <c r="P223" s="231"/>
      <c r="Q223" s="231"/>
      <c r="R223" s="231"/>
      <c r="S223" s="231"/>
      <c r="T223" s="232"/>
      <c r="U223" s="13"/>
      <c r="V223" s="13"/>
      <c r="W223" s="13"/>
      <c r="X223" s="13"/>
      <c r="Y223" s="13"/>
      <c r="Z223" s="13"/>
      <c r="AA223" s="13"/>
      <c r="AB223" s="13"/>
      <c r="AC223" s="13"/>
      <c r="AD223" s="13"/>
      <c r="AE223" s="13"/>
      <c r="AT223" s="233" t="s">
        <v>124</v>
      </c>
      <c r="AU223" s="233" t="s">
        <v>78</v>
      </c>
      <c r="AV223" s="13" t="s">
        <v>78</v>
      </c>
      <c r="AW223" s="13" t="s">
        <v>31</v>
      </c>
      <c r="AX223" s="13" t="s">
        <v>76</v>
      </c>
      <c r="AY223" s="233" t="s">
        <v>112</v>
      </c>
    </row>
    <row r="224" s="2" customFormat="1" ht="16.5" customHeight="1">
      <c r="A224" s="39"/>
      <c r="B224" s="40"/>
      <c r="C224" s="256" t="s">
        <v>328</v>
      </c>
      <c r="D224" s="256" t="s">
        <v>244</v>
      </c>
      <c r="E224" s="257" t="s">
        <v>329</v>
      </c>
      <c r="F224" s="258" t="s">
        <v>330</v>
      </c>
      <c r="G224" s="259" t="s">
        <v>229</v>
      </c>
      <c r="H224" s="260">
        <v>0.033000000000000002</v>
      </c>
      <c r="I224" s="261"/>
      <c r="J224" s="262">
        <f>ROUND(I224*H224,2)</f>
        <v>0</v>
      </c>
      <c r="K224" s="258" t="s">
        <v>117</v>
      </c>
      <c r="L224" s="263"/>
      <c r="M224" s="264" t="s">
        <v>19</v>
      </c>
      <c r="N224" s="265" t="s">
        <v>40</v>
      </c>
      <c r="O224" s="85"/>
      <c r="P224" s="212">
        <f>O224*H224</f>
        <v>0</v>
      </c>
      <c r="Q224" s="212">
        <v>1</v>
      </c>
      <c r="R224" s="212">
        <f>Q224*H224</f>
        <v>0.033000000000000002</v>
      </c>
      <c r="S224" s="212">
        <v>0</v>
      </c>
      <c r="T224" s="213">
        <f>S224*H224</f>
        <v>0</v>
      </c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R224" s="214" t="s">
        <v>174</v>
      </c>
      <c r="AT224" s="214" t="s">
        <v>244</v>
      </c>
      <c r="AU224" s="214" t="s">
        <v>78</v>
      </c>
      <c r="AY224" s="18" t="s">
        <v>112</v>
      </c>
      <c r="BE224" s="215">
        <f>IF(N224="základní",J224,0)</f>
        <v>0</v>
      </c>
      <c r="BF224" s="215">
        <f>IF(N224="snížená",J224,0)</f>
        <v>0</v>
      </c>
      <c r="BG224" s="215">
        <f>IF(N224="zákl. přenesená",J224,0)</f>
        <v>0</v>
      </c>
      <c r="BH224" s="215">
        <f>IF(N224="sníž. přenesená",J224,0)</f>
        <v>0</v>
      </c>
      <c r="BI224" s="215">
        <f>IF(N224="nulová",J224,0)</f>
        <v>0</v>
      </c>
      <c r="BJ224" s="18" t="s">
        <v>76</v>
      </c>
      <c r="BK224" s="215">
        <f>ROUND(I224*H224,2)</f>
        <v>0</v>
      </c>
      <c r="BL224" s="18" t="s">
        <v>118</v>
      </c>
      <c r="BM224" s="214" t="s">
        <v>331</v>
      </c>
    </row>
    <row r="225" s="2" customFormat="1">
      <c r="A225" s="39"/>
      <c r="B225" s="40"/>
      <c r="C225" s="41"/>
      <c r="D225" s="216" t="s">
        <v>120</v>
      </c>
      <c r="E225" s="41"/>
      <c r="F225" s="217" t="s">
        <v>330</v>
      </c>
      <c r="G225" s="41"/>
      <c r="H225" s="41"/>
      <c r="I225" s="218"/>
      <c r="J225" s="41"/>
      <c r="K225" s="41"/>
      <c r="L225" s="45"/>
      <c r="M225" s="219"/>
      <c r="N225" s="220"/>
      <c r="O225" s="85"/>
      <c r="P225" s="85"/>
      <c r="Q225" s="85"/>
      <c r="R225" s="85"/>
      <c r="S225" s="85"/>
      <c r="T225" s="86"/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T225" s="18" t="s">
        <v>120</v>
      </c>
      <c r="AU225" s="18" t="s">
        <v>78</v>
      </c>
    </row>
    <row r="226" s="13" customFormat="1">
      <c r="A226" s="13"/>
      <c r="B226" s="223"/>
      <c r="C226" s="224"/>
      <c r="D226" s="216" t="s">
        <v>124</v>
      </c>
      <c r="E226" s="225" t="s">
        <v>19</v>
      </c>
      <c r="F226" s="226" t="s">
        <v>332</v>
      </c>
      <c r="G226" s="224"/>
      <c r="H226" s="227">
        <v>0.033000000000000002</v>
      </c>
      <c r="I226" s="228"/>
      <c r="J226" s="224"/>
      <c r="K226" s="224"/>
      <c r="L226" s="229"/>
      <c r="M226" s="230"/>
      <c r="N226" s="231"/>
      <c r="O226" s="231"/>
      <c r="P226" s="231"/>
      <c r="Q226" s="231"/>
      <c r="R226" s="231"/>
      <c r="S226" s="231"/>
      <c r="T226" s="232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3" t="s">
        <v>124</v>
      </c>
      <c r="AU226" s="233" t="s">
        <v>78</v>
      </c>
      <c r="AV226" s="13" t="s">
        <v>78</v>
      </c>
      <c r="AW226" s="13" t="s">
        <v>31</v>
      </c>
      <c r="AX226" s="13" t="s">
        <v>76</v>
      </c>
      <c r="AY226" s="233" t="s">
        <v>112</v>
      </c>
    </row>
    <row r="227" s="2" customFormat="1" ht="16.5" customHeight="1">
      <c r="A227" s="39"/>
      <c r="B227" s="40"/>
      <c r="C227" s="203" t="s">
        <v>333</v>
      </c>
      <c r="D227" s="203" t="s">
        <v>113</v>
      </c>
      <c r="E227" s="204" t="s">
        <v>334</v>
      </c>
      <c r="F227" s="205" t="s">
        <v>335</v>
      </c>
      <c r="G227" s="206" t="s">
        <v>170</v>
      </c>
      <c r="H227" s="207">
        <v>1.6659999999999999</v>
      </c>
      <c r="I227" s="208"/>
      <c r="J227" s="209">
        <f>ROUND(I227*H227,2)</f>
        <v>0</v>
      </c>
      <c r="K227" s="205" t="s">
        <v>117</v>
      </c>
      <c r="L227" s="45"/>
      <c r="M227" s="210" t="s">
        <v>19</v>
      </c>
      <c r="N227" s="211" t="s">
        <v>40</v>
      </c>
      <c r="O227" s="85"/>
      <c r="P227" s="212">
        <f>O227*H227</f>
        <v>0</v>
      </c>
      <c r="Q227" s="212">
        <v>0</v>
      </c>
      <c r="R227" s="212">
        <f>Q227*H227</f>
        <v>0</v>
      </c>
      <c r="S227" s="212">
        <v>0</v>
      </c>
      <c r="T227" s="213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14" t="s">
        <v>118</v>
      </c>
      <c r="AT227" s="214" t="s">
        <v>113</v>
      </c>
      <c r="AU227" s="214" t="s">
        <v>78</v>
      </c>
      <c r="AY227" s="18" t="s">
        <v>112</v>
      </c>
      <c r="BE227" s="215">
        <f>IF(N227="základní",J227,0)</f>
        <v>0</v>
      </c>
      <c r="BF227" s="215">
        <f>IF(N227="snížená",J227,0)</f>
        <v>0</v>
      </c>
      <c r="BG227" s="215">
        <f>IF(N227="zákl. přenesená",J227,0)</f>
        <v>0</v>
      </c>
      <c r="BH227" s="215">
        <f>IF(N227="sníž. přenesená",J227,0)</f>
        <v>0</v>
      </c>
      <c r="BI227" s="215">
        <f>IF(N227="nulová",J227,0)</f>
        <v>0</v>
      </c>
      <c r="BJ227" s="18" t="s">
        <v>76</v>
      </c>
      <c r="BK227" s="215">
        <f>ROUND(I227*H227,2)</f>
        <v>0</v>
      </c>
      <c r="BL227" s="18" t="s">
        <v>118</v>
      </c>
      <c r="BM227" s="214" t="s">
        <v>336</v>
      </c>
    </row>
    <row r="228" s="2" customFormat="1">
      <c r="A228" s="39"/>
      <c r="B228" s="40"/>
      <c r="C228" s="41"/>
      <c r="D228" s="216" t="s">
        <v>120</v>
      </c>
      <c r="E228" s="41"/>
      <c r="F228" s="217" t="s">
        <v>337</v>
      </c>
      <c r="G228" s="41"/>
      <c r="H228" s="41"/>
      <c r="I228" s="218"/>
      <c r="J228" s="41"/>
      <c r="K228" s="41"/>
      <c r="L228" s="45"/>
      <c r="M228" s="219"/>
      <c r="N228" s="220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120</v>
      </c>
      <c r="AU228" s="18" t="s">
        <v>78</v>
      </c>
    </row>
    <row r="229" s="2" customFormat="1">
      <c r="A229" s="39"/>
      <c r="B229" s="40"/>
      <c r="C229" s="41"/>
      <c r="D229" s="221" t="s">
        <v>122</v>
      </c>
      <c r="E229" s="41"/>
      <c r="F229" s="222" t="s">
        <v>338</v>
      </c>
      <c r="G229" s="41"/>
      <c r="H229" s="41"/>
      <c r="I229" s="218"/>
      <c r="J229" s="41"/>
      <c r="K229" s="41"/>
      <c r="L229" s="45"/>
      <c r="M229" s="219"/>
      <c r="N229" s="220"/>
      <c r="O229" s="85"/>
      <c r="P229" s="85"/>
      <c r="Q229" s="85"/>
      <c r="R229" s="85"/>
      <c r="S229" s="85"/>
      <c r="T229" s="86"/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T229" s="18" t="s">
        <v>122</v>
      </c>
      <c r="AU229" s="18" t="s">
        <v>78</v>
      </c>
    </row>
    <row r="230" s="15" customFormat="1">
      <c r="A230" s="15"/>
      <c r="B230" s="246"/>
      <c r="C230" s="247"/>
      <c r="D230" s="216" t="s">
        <v>124</v>
      </c>
      <c r="E230" s="248" t="s">
        <v>19</v>
      </c>
      <c r="F230" s="249" t="s">
        <v>339</v>
      </c>
      <c r="G230" s="247"/>
      <c r="H230" s="248" t="s">
        <v>19</v>
      </c>
      <c r="I230" s="250"/>
      <c r="J230" s="247"/>
      <c r="K230" s="247"/>
      <c r="L230" s="251"/>
      <c r="M230" s="252"/>
      <c r="N230" s="253"/>
      <c r="O230" s="253"/>
      <c r="P230" s="253"/>
      <c r="Q230" s="253"/>
      <c r="R230" s="253"/>
      <c r="S230" s="253"/>
      <c r="T230" s="254"/>
      <c r="U230" s="15"/>
      <c r="V230" s="15"/>
      <c r="W230" s="15"/>
      <c r="X230" s="15"/>
      <c r="Y230" s="15"/>
      <c r="Z230" s="15"/>
      <c r="AA230" s="15"/>
      <c r="AB230" s="15"/>
      <c r="AC230" s="15"/>
      <c r="AD230" s="15"/>
      <c r="AE230" s="15"/>
      <c r="AT230" s="255" t="s">
        <v>124</v>
      </c>
      <c r="AU230" s="255" t="s">
        <v>78</v>
      </c>
      <c r="AV230" s="15" t="s">
        <v>76</v>
      </c>
      <c r="AW230" s="15" t="s">
        <v>31</v>
      </c>
      <c r="AX230" s="15" t="s">
        <v>69</v>
      </c>
      <c r="AY230" s="255" t="s">
        <v>112</v>
      </c>
    </row>
    <row r="231" s="13" customFormat="1">
      <c r="A231" s="13"/>
      <c r="B231" s="223"/>
      <c r="C231" s="224"/>
      <c r="D231" s="216" t="s">
        <v>124</v>
      </c>
      <c r="E231" s="225" t="s">
        <v>19</v>
      </c>
      <c r="F231" s="226" t="s">
        <v>340</v>
      </c>
      <c r="G231" s="224"/>
      <c r="H231" s="227">
        <v>1.6659999999999999</v>
      </c>
      <c r="I231" s="228"/>
      <c r="J231" s="224"/>
      <c r="K231" s="224"/>
      <c r="L231" s="229"/>
      <c r="M231" s="230"/>
      <c r="N231" s="231"/>
      <c r="O231" s="231"/>
      <c r="P231" s="231"/>
      <c r="Q231" s="231"/>
      <c r="R231" s="231"/>
      <c r="S231" s="231"/>
      <c r="T231" s="232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33" t="s">
        <v>124</v>
      </c>
      <c r="AU231" s="233" t="s">
        <v>78</v>
      </c>
      <c r="AV231" s="13" t="s">
        <v>78</v>
      </c>
      <c r="AW231" s="13" t="s">
        <v>31</v>
      </c>
      <c r="AX231" s="13" t="s">
        <v>76</v>
      </c>
      <c r="AY231" s="233" t="s">
        <v>112</v>
      </c>
    </row>
    <row r="232" s="2" customFormat="1" ht="16.5" customHeight="1">
      <c r="A232" s="39"/>
      <c r="B232" s="40"/>
      <c r="C232" s="203" t="s">
        <v>341</v>
      </c>
      <c r="D232" s="203" t="s">
        <v>113</v>
      </c>
      <c r="E232" s="204" t="s">
        <v>342</v>
      </c>
      <c r="F232" s="205" t="s">
        <v>343</v>
      </c>
      <c r="G232" s="206" t="s">
        <v>116</v>
      </c>
      <c r="H232" s="207">
        <v>20.16</v>
      </c>
      <c r="I232" s="208"/>
      <c r="J232" s="209">
        <f>ROUND(I232*H232,2)</f>
        <v>0</v>
      </c>
      <c r="K232" s="205" t="s">
        <v>117</v>
      </c>
      <c r="L232" s="45"/>
      <c r="M232" s="210" t="s">
        <v>19</v>
      </c>
      <c r="N232" s="211" t="s">
        <v>40</v>
      </c>
      <c r="O232" s="85"/>
      <c r="P232" s="212">
        <f>O232*H232</f>
        <v>0</v>
      </c>
      <c r="Q232" s="212">
        <v>0.0012979999999999999</v>
      </c>
      <c r="R232" s="212">
        <f>Q232*H232</f>
        <v>0.026167679999999999</v>
      </c>
      <c r="S232" s="212">
        <v>0</v>
      </c>
      <c r="T232" s="213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14" t="s">
        <v>118</v>
      </c>
      <c r="AT232" s="214" t="s">
        <v>113</v>
      </c>
      <c r="AU232" s="214" t="s">
        <v>78</v>
      </c>
      <c r="AY232" s="18" t="s">
        <v>112</v>
      </c>
      <c r="BE232" s="215">
        <f>IF(N232="základní",J232,0)</f>
        <v>0</v>
      </c>
      <c r="BF232" s="215">
        <f>IF(N232="snížená",J232,0)</f>
        <v>0</v>
      </c>
      <c r="BG232" s="215">
        <f>IF(N232="zákl. přenesená",J232,0)</f>
        <v>0</v>
      </c>
      <c r="BH232" s="215">
        <f>IF(N232="sníž. přenesená",J232,0)</f>
        <v>0</v>
      </c>
      <c r="BI232" s="215">
        <f>IF(N232="nulová",J232,0)</f>
        <v>0</v>
      </c>
      <c r="BJ232" s="18" t="s">
        <v>76</v>
      </c>
      <c r="BK232" s="215">
        <f>ROUND(I232*H232,2)</f>
        <v>0</v>
      </c>
      <c r="BL232" s="18" t="s">
        <v>118</v>
      </c>
      <c r="BM232" s="214" t="s">
        <v>344</v>
      </c>
    </row>
    <row r="233" s="2" customFormat="1">
      <c r="A233" s="39"/>
      <c r="B233" s="40"/>
      <c r="C233" s="41"/>
      <c r="D233" s="216" t="s">
        <v>120</v>
      </c>
      <c r="E233" s="41"/>
      <c r="F233" s="217" t="s">
        <v>345</v>
      </c>
      <c r="G233" s="41"/>
      <c r="H233" s="41"/>
      <c r="I233" s="218"/>
      <c r="J233" s="41"/>
      <c r="K233" s="41"/>
      <c r="L233" s="45"/>
      <c r="M233" s="219"/>
      <c r="N233" s="220"/>
      <c r="O233" s="85"/>
      <c r="P233" s="85"/>
      <c r="Q233" s="85"/>
      <c r="R233" s="85"/>
      <c r="S233" s="85"/>
      <c r="T233" s="86"/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T233" s="18" t="s">
        <v>120</v>
      </c>
      <c r="AU233" s="18" t="s">
        <v>78</v>
      </c>
    </row>
    <row r="234" s="2" customFormat="1">
      <c r="A234" s="39"/>
      <c r="B234" s="40"/>
      <c r="C234" s="41"/>
      <c r="D234" s="221" t="s">
        <v>122</v>
      </c>
      <c r="E234" s="41"/>
      <c r="F234" s="222" t="s">
        <v>346</v>
      </c>
      <c r="G234" s="41"/>
      <c r="H234" s="41"/>
      <c r="I234" s="218"/>
      <c r="J234" s="41"/>
      <c r="K234" s="41"/>
      <c r="L234" s="45"/>
      <c r="M234" s="219"/>
      <c r="N234" s="220"/>
      <c r="O234" s="85"/>
      <c r="P234" s="85"/>
      <c r="Q234" s="85"/>
      <c r="R234" s="85"/>
      <c r="S234" s="85"/>
      <c r="T234" s="86"/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T234" s="18" t="s">
        <v>122</v>
      </c>
      <c r="AU234" s="18" t="s">
        <v>78</v>
      </c>
    </row>
    <row r="235" s="15" customFormat="1">
      <c r="A235" s="15"/>
      <c r="B235" s="246"/>
      <c r="C235" s="247"/>
      <c r="D235" s="216" t="s">
        <v>124</v>
      </c>
      <c r="E235" s="248" t="s">
        <v>19</v>
      </c>
      <c r="F235" s="249" t="s">
        <v>347</v>
      </c>
      <c r="G235" s="247"/>
      <c r="H235" s="248" t="s">
        <v>19</v>
      </c>
      <c r="I235" s="250"/>
      <c r="J235" s="247"/>
      <c r="K235" s="247"/>
      <c r="L235" s="251"/>
      <c r="M235" s="252"/>
      <c r="N235" s="253"/>
      <c r="O235" s="253"/>
      <c r="P235" s="253"/>
      <c r="Q235" s="253"/>
      <c r="R235" s="253"/>
      <c r="S235" s="253"/>
      <c r="T235" s="254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55" t="s">
        <v>124</v>
      </c>
      <c r="AU235" s="255" t="s">
        <v>78</v>
      </c>
      <c r="AV235" s="15" t="s">
        <v>76</v>
      </c>
      <c r="AW235" s="15" t="s">
        <v>31</v>
      </c>
      <c r="AX235" s="15" t="s">
        <v>69</v>
      </c>
      <c r="AY235" s="255" t="s">
        <v>112</v>
      </c>
    </row>
    <row r="236" s="13" customFormat="1">
      <c r="A236" s="13"/>
      <c r="B236" s="223"/>
      <c r="C236" s="224"/>
      <c r="D236" s="216" t="s">
        <v>124</v>
      </c>
      <c r="E236" s="225" t="s">
        <v>19</v>
      </c>
      <c r="F236" s="226" t="s">
        <v>348</v>
      </c>
      <c r="G236" s="224"/>
      <c r="H236" s="227">
        <v>20.16</v>
      </c>
      <c r="I236" s="228"/>
      <c r="J236" s="224"/>
      <c r="K236" s="224"/>
      <c r="L236" s="229"/>
      <c r="M236" s="230"/>
      <c r="N236" s="231"/>
      <c r="O236" s="231"/>
      <c r="P236" s="231"/>
      <c r="Q236" s="231"/>
      <c r="R236" s="231"/>
      <c r="S236" s="231"/>
      <c r="T236" s="232"/>
      <c r="U236" s="13"/>
      <c r="V236" s="13"/>
      <c r="W236" s="13"/>
      <c r="X236" s="13"/>
      <c r="Y236" s="13"/>
      <c r="Z236" s="13"/>
      <c r="AA236" s="13"/>
      <c r="AB236" s="13"/>
      <c r="AC236" s="13"/>
      <c r="AD236" s="13"/>
      <c r="AE236" s="13"/>
      <c r="AT236" s="233" t="s">
        <v>124</v>
      </c>
      <c r="AU236" s="233" t="s">
        <v>78</v>
      </c>
      <c r="AV236" s="13" t="s">
        <v>78</v>
      </c>
      <c r="AW236" s="13" t="s">
        <v>31</v>
      </c>
      <c r="AX236" s="13" t="s">
        <v>76</v>
      </c>
      <c r="AY236" s="233" t="s">
        <v>112</v>
      </c>
    </row>
    <row r="237" s="2" customFormat="1" ht="16.5" customHeight="1">
      <c r="A237" s="39"/>
      <c r="B237" s="40"/>
      <c r="C237" s="203" t="s">
        <v>349</v>
      </c>
      <c r="D237" s="203" t="s">
        <v>113</v>
      </c>
      <c r="E237" s="204" t="s">
        <v>350</v>
      </c>
      <c r="F237" s="205" t="s">
        <v>351</v>
      </c>
      <c r="G237" s="206" t="s">
        <v>116</v>
      </c>
      <c r="H237" s="207">
        <v>20.16</v>
      </c>
      <c r="I237" s="208"/>
      <c r="J237" s="209">
        <f>ROUND(I237*H237,2)</f>
        <v>0</v>
      </c>
      <c r="K237" s="205" t="s">
        <v>117</v>
      </c>
      <c r="L237" s="45"/>
      <c r="M237" s="210" t="s">
        <v>19</v>
      </c>
      <c r="N237" s="211" t="s">
        <v>40</v>
      </c>
      <c r="O237" s="85"/>
      <c r="P237" s="212">
        <f>O237*H237</f>
        <v>0</v>
      </c>
      <c r="Q237" s="212">
        <v>3.6000000000000001E-05</v>
      </c>
      <c r="R237" s="212">
        <f>Q237*H237</f>
        <v>0.00072575999999999999</v>
      </c>
      <c r="S237" s="212">
        <v>0</v>
      </c>
      <c r="T237" s="213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4" t="s">
        <v>118</v>
      </c>
      <c r="AT237" s="214" t="s">
        <v>113</v>
      </c>
      <c r="AU237" s="214" t="s">
        <v>78</v>
      </c>
      <c r="AY237" s="18" t="s">
        <v>112</v>
      </c>
      <c r="BE237" s="215">
        <f>IF(N237="základní",J237,0)</f>
        <v>0</v>
      </c>
      <c r="BF237" s="215">
        <f>IF(N237="snížená",J237,0)</f>
        <v>0</v>
      </c>
      <c r="BG237" s="215">
        <f>IF(N237="zákl. přenesená",J237,0)</f>
        <v>0</v>
      </c>
      <c r="BH237" s="215">
        <f>IF(N237="sníž. přenesená",J237,0)</f>
        <v>0</v>
      </c>
      <c r="BI237" s="215">
        <f>IF(N237="nulová",J237,0)</f>
        <v>0</v>
      </c>
      <c r="BJ237" s="18" t="s">
        <v>76</v>
      </c>
      <c r="BK237" s="215">
        <f>ROUND(I237*H237,2)</f>
        <v>0</v>
      </c>
      <c r="BL237" s="18" t="s">
        <v>118</v>
      </c>
      <c r="BM237" s="214" t="s">
        <v>352</v>
      </c>
    </row>
    <row r="238" s="2" customFormat="1">
      <c r="A238" s="39"/>
      <c r="B238" s="40"/>
      <c r="C238" s="41"/>
      <c r="D238" s="216" t="s">
        <v>120</v>
      </c>
      <c r="E238" s="41"/>
      <c r="F238" s="217" t="s">
        <v>353</v>
      </c>
      <c r="G238" s="41"/>
      <c r="H238" s="41"/>
      <c r="I238" s="218"/>
      <c r="J238" s="41"/>
      <c r="K238" s="41"/>
      <c r="L238" s="45"/>
      <c r="M238" s="219"/>
      <c r="N238" s="220"/>
      <c r="O238" s="85"/>
      <c r="P238" s="85"/>
      <c r="Q238" s="85"/>
      <c r="R238" s="85"/>
      <c r="S238" s="85"/>
      <c r="T238" s="86"/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T238" s="18" t="s">
        <v>120</v>
      </c>
      <c r="AU238" s="18" t="s">
        <v>78</v>
      </c>
    </row>
    <row r="239" s="2" customFormat="1">
      <c r="A239" s="39"/>
      <c r="B239" s="40"/>
      <c r="C239" s="41"/>
      <c r="D239" s="221" t="s">
        <v>122</v>
      </c>
      <c r="E239" s="41"/>
      <c r="F239" s="222" t="s">
        <v>354</v>
      </c>
      <c r="G239" s="41"/>
      <c r="H239" s="41"/>
      <c r="I239" s="218"/>
      <c r="J239" s="41"/>
      <c r="K239" s="41"/>
      <c r="L239" s="45"/>
      <c r="M239" s="219"/>
      <c r="N239" s="220"/>
      <c r="O239" s="85"/>
      <c r="P239" s="85"/>
      <c r="Q239" s="85"/>
      <c r="R239" s="85"/>
      <c r="S239" s="85"/>
      <c r="T239" s="86"/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T239" s="18" t="s">
        <v>122</v>
      </c>
      <c r="AU239" s="18" t="s">
        <v>78</v>
      </c>
    </row>
    <row r="240" s="15" customFormat="1">
      <c r="A240" s="15"/>
      <c r="B240" s="246"/>
      <c r="C240" s="247"/>
      <c r="D240" s="216" t="s">
        <v>124</v>
      </c>
      <c r="E240" s="248" t="s">
        <v>19</v>
      </c>
      <c r="F240" s="249" t="s">
        <v>355</v>
      </c>
      <c r="G240" s="247"/>
      <c r="H240" s="248" t="s">
        <v>19</v>
      </c>
      <c r="I240" s="250"/>
      <c r="J240" s="247"/>
      <c r="K240" s="247"/>
      <c r="L240" s="251"/>
      <c r="M240" s="252"/>
      <c r="N240" s="253"/>
      <c r="O240" s="253"/>
      <c r="P240" s="253"/>
      <c r="Q240" s="253"/>
      <c r="R240" s="253"/>
      <c r="S240" s="253"/>
      <c r="T240" s="254"/>
      <c r="U240" s="15"/>
      <c r="V240" s="15"/>
      <c r="W240" s="15"/>
      <c r="X240" s="15"/>
      <c r="Y240" s="15"/>
      <c r="Z240" s="15"/>
      <c r="AA240" s="15"/>
      <c r="AB240" s="15"/>
      <c r="AC240" s="15"/>
      <c r="AD240" s="15"/>
      <c r="AE240" s="15"/>
      <c r="AT240" s="255" t="s">
        <v>124</v>
      </c>
      <c r="AU240" s="255" t="s">
        <v>78</v>
      </c>
      <c r="AV240" s="15" t="s">
        <v>76</v>
      </c>
      <c r="AW240" s="15" t="s">
        <v>31</v>
      </c>
      <c r="AX240" s="15" t="s">
        <v>69</v>
      </c>
      <c r="AY240" s="255" t="s">
        <v>112</v>
      </c>
    </row>
    <row r="241" s="13" customFormat="1">
      <c r="A241" s="13"/>
      <c r="B241" s="223"/>
      <c r="C241" s="224"/>
      <c r="D241" s="216" t="s">
        <v>124</v>
      </c>
      <c r="E241" s="225" t="s">
        <v>19</v>
      </c>
      <c r="F241" s="226" t="s">
        <v>348</v>
      </c>
      <c r="G241" s="224"/>
      <c r="H241" s="227">
        <v>20.16</v>
      </c>
      <c r="I241" s="228"/>
      <c r="J241" s="224"/>
      <c r="K241" s="224"/>
      <c r="L241" s="229"/>
      <c r="M241" s="230"/>
      <c r="N241" s="231"/>
      <c r="O241" s="231"/>
      <c r="P241" s="231"/>
      <c r="Q241" s="231"/>
      <c r="R241" s="231"/>
      <c r="S241" s="231"/>
      <c r="T241" s="232"/>
      <c r="U241" s="13"/>
      <c r="V241" s="13"/>
      <c r="W241" s="13"/>
      <c r="X241" s="13"/>
      <c r="Y241" s="13"/>
      <c r="Z241" s="13"/>
      <c r="AA241" s="13"/>
      <c r="AB241" s="13"/>
      <c r="AC241" s="13"/>
      <c r="AD241" s="13"/>
      <c r="AE241" s="13"/>
      <c r="AT241" s="233" t="s">
        <v>124</v>
      </c>
      <c r="AU241" s="233" t="s">
        <v>78</v>
      </c>
      <c r="AV241" s="13" t="s">
        <v>78</v>
      </c>
      <c r="AW241" s="13" t="s">
        <v>31</v>
      </c>
      <c r="AX241" s="13" t="s">
        <v>76</v>
      </c>
      <c r="AY241" s="233" t="s">
        <v>112</v>
      </c>
    </row>
    <row r="242" s="2" customFormat="1" ht="16.5" customHeight="1">
      <c r="A242" s="39"/>
      <c r="B242" s="40"/>
      <c r="C242" s="256" t="s">
        <v>356</v>
      </c>
      <c r="D242" s="256" t="s">
        <v>244</v>
      </c>
      <c r="E242" s="257" t="s">
        <v>357</v>
      </c>
      <c r="F242" s="258" t="s">
        <v>358</v>
      </c>
      <c r="G242" s="259" t="s">
        <v>116</v>
      </c>
      <c r="H242" s="260">
        <v>146.52000000000001</v>
      </c>
      <c r="I242" s="261"/>
      <c r="J242" s="262">
        <f>ROUND(I242*H242,2)</f>
        <v>0</v>
      </c>
      <c r="K242" s="258" t="s">
        <v>117</v>
      </c>
      <c r="L242" s="263"/>
      <c r="M242" s="264" t="s">
        <v>19</v>
      </c>
      <c r="N242" s="265" t="s">
        <v>40</v>
      </c>
      <c r="O242" s="85"/>
      <c r="P242" s="212">
        <f>O242*H242</f>
        <v>0</v>
      </c>
      <c r="Q242" s="212">
        <v>0.0054099999999999999</v>
      </c>
      <c r="R242" s="212">
        <f>Q242*H242</f>
        <v>0.79267320000000008</v>
      </c>
      <c r="S242" s="212">
        <v>0</v>
      </c>
      <c r="T242" s="213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14" t="s">
        <v>174</v>
      </c>
      <c r="AT242" s="214" t="s">
        <v>244</v>
      </c>
      <c r="AU242" s="214" t="s">
        <v>78</v>
      </c>
      <c r="AY242" s="18" t="s">
        <v>112</v>
      </c>
      <c r="BE242" s="215">
        <f>IF(N242="základní",J242,0)</f>
        <v>0</v>
      </c>
      <c r="BF242" s="215">
        <f>IF(N242="snížená",J242,0)</f>
        <v>0</v>
      </c>
      <c r="BG242" s="215">
        <f>IF(N242="zákl. přenesená",J242,0)</f>
        <v>0</v>
      </c>
      <c r="BH242" s="215">
        <f>IF(N242="sníž. přenesená",J242,0)</f>
        <v>0</v>
      </c>
      <c r="BI242" s="215">
        <f>IF(N242="nulová",J242,0)</f>
        <v>0</v>
      </c>
      <c r="BJ242" s="18" t="s">
        <v>76</v>
      </c>
      <c r="BK242" s="215">
        <f>ROUND(I242*H242,2)</f>
        <v>0</v>
      </c>
      <c r="BL242" s="18" t="s">
        <v>118</v>
      </c>
      <c r="BM242" s="214" t="s">
        <v>359</v>
      </c>
    </row>
    <row r="243" s="2" customFormat="1">
      <c r="A243" s="39"/>
      <c r="B243" s="40"/>
      <c r="C243" s="41"/>
      <c r="D243" s="216" t="s">
        <v>120</v>
      </c>
      <c r="E243" s="41"/>
      <c r="F243" s="217" t="s">
        <v>358</v>
      </c>
      <c r="G243" s="41"/>
      <c r="H243" s="41"/>
      <c r="I243" s="218"/>
      <c r="J243" s="41"/>
      <c r="K243" s="41"/>
      <c r="L243" s="45"/>
      <c r="M243" s="219"/>
      <c r="N243" s="220"/>
      <c r="O243" s="85"/>
      <c r="P243" s="85"/>
      <c r="Q243" s="85"/>
      <c r="R243" s="85"/>
      <c r="S243" s="85"/>
      <c r="T243" s="86"/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T243" s="18" t="s">
        <v>120</v>
      </c>
      <c r="AU243" s="18" t="s">
        <v>78</v>
      </c>
    </row>
    <row r="244" s="13" customFormat="1">
      <c r="A244" s="13"/>
      <c r="B244" s="223"/>
      <c r="C244" s="224"/>
      <c r="D244" s="216" t="s">
        <v>124</v>
      </c>
      <c r="E244" s="225" t="s">
        <v>19</v>
      </c>
      <c r="F244" s="226" t="s">
        <v>360</v>
      </c>
      <c r="G244" s="224"/>
      <c r="H244" s="227">
        <v>146.52000000000001</v>
      </c>
      <c r="I244" s="228"/>
      <c r="J244" s="224"/>
      <c r="K244" s="224"/>
      <c r="L244" s="229"/>
      <c r="M244" s="230"/>
      <c r="N244" s="231"/>
      <c r="O244" s="231"/>
      <c r="P244" s="231"/>
      <c r="Q244" s="231"/>
      <c r="R244" s="231"/>
      <c r="S244" s="231"/>
      <c r="T244" s="232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3" t="s">
        <v>124</v>
      </c>
      <c r="AU244" s="233" t="s">
        <v>78</v>
      </c>
      <c r="AV244" s="13" t="s">
        <v>78</v>
      </c>
      <c r="AW244" s="13" t="s">
        <v>31</v>
      </c>
      <c r="AX244" s="13" t="s">
        <v>76</v>
      </c>
      <c r="AY244" s="233" t="s">
        <v>112</v>
      </c>
    </row>
    <row r="245" s="2" customFormat="1" ht="16.5" customHeight="1">
      <c r="A245" s="39"/>
      <c r="B245" s="40"/>
      <c r="C245" s="256" t="s">
        <v>361</v>
      </c>
      <c r="D245" s="256" t="s">
        <v>244</v>
      </c>
      <c r="E245" s="257" t="s">
        <v>362</v>
      </c>
      <c r="F245" s="258" t="s">
        <v>363</v>
      </c>
      <c r="G245" s="259" t="s">
        <v>116</v>
      </c>
      <c r="H245" s="260">
        <v>51.700000000000003</v>
      </c>
      <c r="I245" s="261"/>
      <c r="J245" s="262">
        <f>ROUND(I245*H245,2)</f>
        <v>0</v>
      </c>
      <c r="K245" s="258" t="s">
        <v>117</v>
      </c>
      <c r="L245" s="263"/>
      <c r="M245" s="264" t="s">
        <v>19</v>
      </c>
      <c r="N245" s="265" t="s">
        <v>40</v>
      </c>
      <c r="O245" s="85"/>
      <c r="P245" s="212">
        <f>O245*H245</f>
        <v>0</v>
      </c>
      <c r="Q245" s="212">
        <v>0.00198</v>
      </c>
      <c r="R245" s="212">
        <f>Q245*H245</f>
        <v>0.102366</v>
      </c>
      <c r="S245" s="212">
        <v>0</v>
      </c>
      <c r="T245" s="213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14" t="s">
        <v>174</v>
      </c>
      <c r="AT245" s="214" t="s">
        <v>244</v>
      </c>
      <c r="AU245" s="214" t="s">
        <v>78</v>
      </c>
      <c r="AY245" s="18" t="s">
        <v>112</v>
      </c>
      <c r="BE245" s="215">
        <f>IF(N245="základní",J245,0)</f>
        <v>0</v>
      </c>
      <c r="BF245" s="215">
        <f>IF(N245="snížená",J245,0)</f>
        <v>0</v>
      </c>
      <c r="BG245" s="215">
        <f>IF(N245="zákl. přenesená",J245,0)</f>
        <v>0</v>
      </c>
      <c r="BH245" s="215">
        <f>IF(N245="sníž. přenesená",J245,0)</f>
        <v>0</v>
      </c>
      <c r="BI245" s="215">
        <f>IF(N245="nulová",J245,0)</f>
        <v>0</v>
      </c>
      <c r="BJ245" s="18" t="s">
        <v>76</v>
      </c>
      <c r="BK245" s="215">
        <f>ROUND(I245*H245,2)</f>
        <v>0</v>
      </c>
      <c r="BL245" s="18" t="s">
        <v>118</v>
      </c>
      <c r="BM245" s="214" t="s">
        <v>364</v>
      </c>
    </row>
    <row r="246" s="2" customFormat="1">
      <c r="A246" s="39"/>
      <c r="B246" s="40"/>
      <c r="C246" s="41"/>
      <c r="D246" s="216" t="s">
        <v>120</v>
      </c>
      <c r="E246" s="41"/>
      <c r="F246" s="217" t="s">
        <v>363</v>
      </c>
      <c r="G246" s="41"/>
      <c r="H246" s="41"/>
      <c r="I246" s="218"/>
      <c r="J246" s="41"/>
      <c r="K246" s="41"/>
      <c r="L246" s="45"/>
      <c r="M246" s="219"/>
      <c r="N246" s="220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120</v>
      </c>
      <c r="AU246" s="18" t="s">
        <v>78</v>
      </c>
    </row>
    <row r="247" s="15" customFormat="1">
      <c r="A247" s="15"/>
      <c r="B247" s="246"/>
      <c r="C247" s="247"/>
      <c r="D247" s="216" t="s">
        <v>124</v>
      </c>
      <c r="E247" s="248" t="s">
        <v>19</v>
      </c>
      <c r="F247" s="249" t="s">
        <v>365</v>
      </c>
      <c r="G247" s="247"/>
      <c r="H247" s="248" t="s">
        <v>19</v>
      </c>
      <c r="I247" s="250"/>
      <c r="J247" s="247"/>
      <c r="K247" s="247"/>
      <c r="L247" s="251"/>
      <c r="M247" s="252"/>
      <c r="N247" s="253"/>
      <c r="O247" s="253"/>
      <c r="P247" s="253"/>
      <c r="Q247" s="253"/>
      <c r="R247" s="253"/>
      <c r="S247" s="253"/>
      <c r="T247" s="254"/>
      <c r="U247" s="15"/>
      <c r="V247" s="15"/>
      <c r="W247" s="15"/>
      <c r="X247" s="15"/>
      <c r="Y247" s="15"/>
      <c r="Z247" s="15"/>
      <c r="AA247" s="15"/>
      <c r="AB247" s="15"/>
      <c r="AC247" s="15"/>
      <c r="AD247" s="15"/>
      <c r="AE247" s="15"/>
      <c r="AT247" s="255" t="s">
        <v>124</v>
      </c>
      <c r="AU247" s="255" t="s">
        <v>78</v>
      </c>
      <c r="AV247" s="15" t="s">
        <v>76</v>
      </c>
      <c r="AW247" s="15" t="s">
        <v>31</v>
      </c>
      <c r="AX247" s="15" t="s">
        <v>69</v>
      </c>
      <c r="AY247" s="255" t="s">
        <v>112</v>
      </c>
    </row>
    <row r="248" s="13" customFormat="1">
      <c r="A248" s="13"/>
      <c r="B248" s="223"/>
      <c r="C248" s="224"/>
      <c r="D248" s="216" t="s">
        <v>124</v>
      </c>
      <c r="E248" s="225" t="s">
        <v>19</v>
      </c>
      <c r="F248" s="226" t="s">
        <v>366</v>
      </c>
      <c r="G248" s="224"/>
      <c r="H248" s="227">
        <v>25.850000000000001</v>
      </c>
      <c r="I248" s="228"/>
      <c r="J248" s="224"/>
      <c r="K248" s="224"/>
      <c r="L248" s="229"/>
      <c r="M248" s="230"/>
      <c r="N248" s="231"/>
      <c r="O248" s="231"/>
      <c r="P248" s="231"/>
      <c r="Q248" s="231"/>
      <c r="R248" s="231"/>
      <c r="S248" s="231"/>
      <c r="T248" s="232"/>
      <c r="U248" s="13"/>
      <c r="V248" s="13"/>
      <c r="W248" s="13"/>
      <c r="X248" s="13"/>
      <c r="Y248" s="13"/>
      <c r="Z248" s="13"/>
      <c r="AA248" s="13"/>
      <c r="AB248" s="13"/>
      <c r="AC248" s="13"/>
      <c r="AD248" s="13"/>
      <c r="AE248" s="13"/>
      <c r="AT248" s="233" t="s">
        <v>124</v>
      </c>
      <c r="AU248" s="233" t="s">
        <v>78</v>
      </c>
      <c r="AV248" s="13" t="s">
        <v>78</v>
      </c>
      <c r="AW248" s="13" t="s">
        <v>31</v>
      </c>
      <c r="AX248" s="13" t="s">
        <v>69</v>
      </c>
      <c r="AY248" s="233" t="s">
        <v>112</v>
      </c>
    </row>
    <row r="249" s="13" customFormat="1">
      <c r="A249" s="13"/>
      <c r="B249" s="223"/>
      <c r="C249" s="224"/>
      <c r="D249" s="216" t="s">
        <v>124</v>
      </c>
      <c r="E249" s="225" t="s">
        <v>19</v>
      </c>
      <c r="F249" s="226" t="s">
        <v>367</v>
      </c>
      <c r="G249" s="224"/>
      <c r="H249" s="227">
        <v>25.850000000000001</v>
      </c>
      <c r="I249" s="228"/>
      <c r="J249" s="224"/>
      <c r="K249" s="224"/>
      <c r="L249" s="229"/>
      <c r="M249" s="230"/>
      <c r="N249" s="231"/>
      <c r="O249" s="231"/>
      <c r="P249" s="231"/>
      <c r="Q249" s="231"/>
      <c r="R249" s="231"/>
      <c r="S249" s="231"/>
      <c r="T249" s="232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33" t="s">
        <v>124</v>
      </c>
      <c r="AU249" s="233" t="s">
        <v>78</v>
      </c>
      <c r="AV249" s="13" t="s">
        <v>78</v>
      </c>
      <c r="AW249" s="13" t="s">
        <v>31</v>
      </c>
      <c r="AX249" s="13" t="s">
        <v>69</v>
      </c>
      <c r="AY249" s="233" t="s">
        <v>112</v>
      </c>
    </row>
    <row r="250" s="14" customFormat="1">
      <c r="A250" s="14"/>
      <c r="B250" s="235"/>
      <c r="C250" s="236"/>
      <c r="D250" s="216" t="s">
        <v>124</v>
      </c>
      <c r="E250" s="237" t="s">
        <v>19</v>
      </c>
      <c r="F250" s="238" t="s">
        <v>143</v>
      </c>
      <c r="G250" s="236"/>
      <c r="H250" s="239">
        <v>51.700000000000003</v>
      </c>
      <c r="I250" s="240"/>
      <c r="J250" s="236"/>
      <c r="K250" s="236"/>
      <c r="L250" s="241"/>
      <c r="M250" s="242"/>
      <c r="N250" s="243"/>
      <c r="O250" s="243"/>
      <c r="P250" s="243"/>
      <c r="Q250" s="243"/>
      <c r="R250" s="243"/>
      <c r="S250" s="243"/>
      <c r="T250" s="244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45" t="s">
        <v>124</v>
      </c>
      <c r="AU250" s="245" t="s">
        <v>78</v>
      </c>
      <c r="AV250" s="14" t="s">
        <v>118</v>
      </c>
      <c r="AW250" s="14" t="s">
        <v>31</v>
      </c>
      <c r="AX250" s="14" t="s">
        <v>76</v>
      </c>
      <c r="AY250" s="245" t="s">
        <v>112</v>
      </c>
    </row>
    <row r="251" s="12" customFormat="1" ht="22.8" customHeight="1">
      <c r="A251" s="12"/>
      <c r="B251" s="189"/>
      <c r="C251" s="190"/>
      <c r="D251" s="191" t="s">
        <v>68</v>
      </c>
      <c r="E251" s="266" t="s">
        <v>132</v>
      </c>
      <c r="F251" s="266" t="s">
        <v>368</v>
      </c>
      <c r="G251" s="190"/>
      <c r="H251" s="190"/>
      <c r="I251" s="193"/>
      <c r="J251" s="267">
        <f>BK251</f>
        <v>0</v>
      </c>
      <c r="K251" s="190"/>
      <c r="L251" s="195"/>
      <c r="M251" s="196"/>
      <c r="N251" s="197"/>
      <c r="O251" s="197"/>
      <c r="P251" s="198">
        <f>SUM(P252:P263)</f>
        <v>0</v>
      </c>
      <c r="Q251" s="197"/>
      <c r="R251" s="198">
        <f>SUM(R252:R263)</f>
        <v>3.3492687999999999</v>
      </c>
      <c r="S251" s="197"/>
      <c r="T251" s="199">
        <f>SUM(T252:T263)</f>
        <v>0</v>
      </c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R251" s="200" t="s">
        <v>76</v>
      </c>
      <c r="AT251" s="201" t="s">
        <v>68</v>
      </c>
      <c r="AU251" s="201" t="s">
        <v>76</v>
      </c>
      <c r="AY251" s="200" t="s">
        <v>112</v>
      </c>
      <c r="BK251" s="202">
        <f>SUM(BK252:BK263)</f>
        <v>0</v>
      </c>
    </row>
    <row r="252" s="2" customFormat="1" ht="16.5" customHeight="1">
      <c r="A252" s="39"/>
      <c r="B252" s="40"/>
      <c r="C252" s="203" t="s">
        <v>369</v>
      </c>
      <c r="D252" s="203" t="s">
        <v>113</v>
      </c>
      <c r="E252" s="204" t="s">
        <v>370</v>
      </c>
      <c r="F252" s="205" t="s">
        <v>371</v>
      </c>
      <c r="G252" s="206" t="s">
        <v>170</v>
      </c>
      <c r="H252" s="207">
        <v>1.0800000000000001</v>
      </c>
      <c r="I252" s="208"/>
      <c r="J252" s="209">
        <f>ROUND(I252*H252,2)</f>
        <v>0</v>
      </c>
      <c r="K252" s="205" t="s">
        <v>117</v>
      </c>
      <c r="L252" s="45"/>
      <c r="M252" s="210" t="s">
        <v>19</v>
      </c>
      <c r="N252" s="211" t="s">
        <v>40</v>
      </c>
      <c r="O252" s="85"/>
      <c r="P252" s="212">
        <f>O252*H252</f>
        <v>0</v>
      </c>
      <c r="Q252" s="212">
        <v>1.78636</v>
      </c>
      <c r="R252" s="212">
        <f>Q252*H252</f>
        <v>1.9292688</v>
      </c>
      <c r="S252" s="212">
        <v>0</v>
      </c>
      <c r="T252" s="213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4" t="s">
        <v>118</v>
      </c>
      <c r="AT252" s="214" t="s">
        <v>113</v>
      </c>
      <c r="AU252" s="214" t="s">
        <v>78</v>
      </c>
      <c r="AY252" s="18" t="s">
        <v>112</v>
      </c>
      <c r="BE252" s="215">
        <f>IF(N252="základní",J252,0)</f>
        <v>0</v>
      </c>
      <c r="BF252" s="215">
        <f>IF(N252="snížená",J252,0)</f>
        <v>0</v>
      </c>
      <c r="BG252" s="215">
        <f>IF(N252="zákl. přenesená",J252,0)</f>
        <v>0</v>
      </c>
      <c r="BH252" s="215">
        <f>IF(N252="sníž. přenesená",J252,0)</f>
        <v>0</v>
      </c>
      <c r="BI252" s="215">
        <f>IF(N252="nulová",J252,0)</f>
        <v>0</v>
      </c>
      <c r="BJ252" s="18" t="s">
        <v>76</v>
      </c>
      <c r="BK252" s="215">
        <f>ROUND(I252*H252,2)</f>
        <v>0</v>
      </c>
      <c r="BL252" s="18" t="s">
        <v>118</v>
      </c>
      <c r="BM252" s="214" t="s">
        <v>372</v>
      </c>
    </row>
    <row r="253" s="2" customFormat="1">
      <c r="A253" s="39"/>
      <c r="B253" s="40"/>
      <c r="C253" s="41"/>
      <c r="D253" s="216" t="s">
        <v>120</v>
      </c>
      <c r="E253" s="41"/>
      <c r="F253" s="217" t="s">
        <v>373</v>
      </c>
      <c r="G253" s="41"/>
      <c r="H253" s="41"/>
      <c r="I253" s="218"/>
      <c r="J253" s="41"/>
      <c r="K253" s="41"/>
      <c r="L253" s="45"/>
      <c r="M253" s="219"/>
      <c r="N253" s="220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120</v>
      </c>
      <c r="AU253" s="18" t="s">
        <v>78</v>
      </c>
    </row>
    <row r="254" s="2" customFormat="1">
      <c r="A254" s="39"/>
      <c r="B254" s="40"/>
      <c r="C254" s="41"/>
      <c r="D254" s="221" t="s">
        <v>122</v>
      </c>
      <c r="E254" s="41"/>
      <c r="F254" s="222" t="s">
        <v>374</v>
      </c>
      <c r="G254" s="41"/>
      <c r="H254" s="41"/>
      <c r="I254" s="218"/>
      <c r="J254" s="41"/>
      <c r="K254" s="41"/>
      <c r="L254" s="45"/>
      <c r="M254" s="219"/>
      <c r="N254" s="220"/>
      <c r="O254" s="85"/>
      <c r="P254" s="85"/>
      <c r="Q254" s="85"/>
      <c r="R254" s="85"/>
      <c r="S254" s="85"/>
      <c r="T254" s="86"/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T254" s="18" t="s">
        <v>122</v>
      </c>
      <c r="AU254" s="18" t="s">
        <v>78</v>
      </c>
    </row>
    <row r="255" s="13" customFormat="1">
      <c r="A255" s="13"/>
      <c r="B255" s="223"/>
      <c r="C255" s="224"/>
      <c r="D255" s="216" t="s">
        <v>124</v>
      </c>
      <c r="E255" s="225" t="s">
        <v>19</v>
      </c>
      <c r="F255" s="226" t="s">
        <v>375</v>
      </c>
      <c r="G255" s="224"/>
      <c r="H255" s="227">
        <v>1.0800000000000001</v>
      </c>
      <c r="I255" s="228"/>
      <c r="J255" s="224"/>
      <c r="K255" s="224"/>
      <c r="L255" s="229"/>
      <c r="M255" s="230"/>
      <c r="N255" s="231"/>
      <c r="O255" s="231"/>
      <c r="P255" s="231"/>
      <c r="Q255" s="231"/>
      <c r="R255" s="231"/>
      <c r="S255" s="231"/>
      <c r="T255" s="232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33" t="s">
        <v>124</v>
      </c>
      <c r="AU255" s="233" t="s">
        <v>78</v>
      </c>
      <c r="AV255" s="13" t="s">
        <v>78</v>
      </c>
      <c r="AW255" s="13" t="s">
        <v>31</v>
      </c>
      <c r="AX255" s="13" t="s">
        <v>76</v>
      </c>
      <c r="AY255" s="233" t="s">
        <v>112</v>
      </c>
    </row>
    <row r="256" s="2" customFormat="1" ht="16.5" customHeight="1">
      <c r="A256" s="39"/>
      <c r="B256" s="40"/>
      <c r="C256" s="256" t="s">
        <v>376</v>
      </c>
      <c r="D256" s="256" t="s">
        <v>244</v>
      </c>
      <c r="E256" s="257" t="s">
        <v>377</v>
      </c>
      <c r="F256" s="258" t="s">
        <v>378</v>
      </c>
      <c r="G256" s="259" t="s">
        <v>153</v>
      </c>
      <c r="H256" s="260">
        <v>20</v>
      </c>
      <c r="I256" s="261"/>
      <c r="J256" s="262">
        <f>ROUND(I256*H256,2)</f>
        <v>0</v>
      </c>
      <c r="K256" s="258" t="s">
        <v>19</v>
      </c>
      <c r="L256" s="263"/>
      <c r="M256" s="264" t="s">
        <v>19</v>
      </c>
      <c r="N256" s="265" t="s">
        <v>40</v>
      </c>
      <c r="O256" s="85"/>
      <c r="P256" s="212">
        <f>O256*H256</f>
        <v>0</v>
      </c>
      <c r="Q256" s="212">
        <v>0.070999999999999994</v>
      </c>
      <c r="R256" s="212">
        <f>Q256*H256</f>
        <v>1.4199999999999999</v>
      </c>
      <c r="S256" s="212">
        <v>0</v>
      </c>
      <c r="T256" s="213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14" t="s">
        <v>174</v>
      </c>
      <c r="AT256" s="214" t="s">
        <v>244</v>
      </c>
      <c r="AU256" s="214" t="s">
        <v>78</v>
      </c>
      <c r="AY256" s="18" t="s">
        <v>112</v>
      </c>
      <c r="BE256" s="215">
        <f>IF(N256="základní",J256,0)</f>
        <v>0</v>
      </c>
      <c r="BF256" s="215">
        <f>IF(N256="snížená",J256,0)</f>
        <v>0</v>
      </c>
      <c r="BG256" s="215">
        <f>IF(N256="zákl. přenesená",J256,0)</f>
        <v>0</v>
      </c>
      <c r="BH256" s="215">
        <f>IF(N256="sníž. přenesená",J256,0)</f>
        <v>0</v>
      </c>
      <c r="BI256" s="215">
        <f>IF(N256="nulová",J256,0)</f>
        <v>0</v>
      </c>
      <c r="BJ256" s="18" t="s">
        <v>76</v>
      </c>
      <c r="BK256" s="215">
        <f>ROUND(I256*H256,2)</f>
        <v>0</v>
      </c>
      <c r="BL256" s="18" t="s">
        <v>118</v>
      </c>
      <c r="BM256" s="214" t="s">
        <v>379</v>
      </c>
    </row>
    <row r="257" s="2" customFormat="1">
      <c r="A257" s="39"/>
      <c r="B257" s="40"/>
      <c r="C257" s="41"/>
      <c r="D257" s="216" t="s">
        <v>120</v>
      </c>
      <c r="E257" s="41"/>
      <c r="F257" s="217" t="s">
        <v>380</v>
      </c>
      <c r="G257" s="41"/>
      <c r="H257" s="41"/>
      <c r="I257" s="218"/>
      <c r="J257" s="41"/>
      <c r="K257" s="41"/>
      <c r="L257" s="45"/>
      <c r="M257" s="219"/>
      <c r="N257" s="220"/>
      <c r="O257" s="85"/>
      <c r="P257" s="85"/>
      <c r="Q257" s="85"/>
      <c r="R257" s="85"/>
      <c r="S257" s="85"/>
      <c r="T257" s="86"/>
      <c r="U257" s="39"/>
      <c r="V257" s="39"/>
      <c r="W257" s="39"/>
      <c r="X257" s="39"/>
      <c r="Y257" s="39"/>
      <c r="Z257" s="39"/>
      <c r="AA257" s="39"/>
      <c r="AB257" s="39"/>
      <c r="AC257" s="39"/>
      <c r="AD257" s="39"/>
      <c r="AE257" s="39"/>
      <c r="AT257" s="18" t="s">
        <v>120</v>
      </c>
      <c r="AU257" s="18" t="s">
        <v>78</v>
      </c>
    </row>
    <row r="258" s="15" customFormat="1">
      <c r="A258" s="15"/>
      <c r="B258" s="246"/>
      <c r="C258" s="247"/>
      <c r="D258" s="216" t="s">
        <v>124</v>
      </c>
      <c r="E258" s="248" t="s">
        <v>19</v>
      </c>
      <c r="F258" s="249" t="s">
        <v>381</v>
      </c>
      <c r="G258" s="247"/>
      <c r="H258" s="248" t="s">
        <v>19</v>
      </c>
      <c r="I258" s="250"/>
      <c r="J258" s="247"/>
      <c r="K258" s="247"/>
      <c r="L258" s="251"/>
      <c r="M258" s="252"/>
      <c r="N258" s="253"/>
      <c r="O258" s="253"/>
      <c r="P258" s="253"/>
      <c r="Q258" s="253"/>
      <c r="R258" s="253"/>
      <c r="S258" s="253"/>
      <c r="T258" s="254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55" t="s">
        <v>124</v>
      </c>
      <c r="AU258" s="255" t="s">
        <v>78</v>
      </c>
      <c r="AV258" s="15" t="s">
        <v>76</v>
      </c>
      <c r="AW258" s="15" t="s">
        <v>31</v>
      </c>
      <c r="AX258" s="15" t="s">
        <v>69</v>
      </c>
      <c r="AY258" s="255" t="s">
        <v>112</v>
      </c>
    </row>
    <row r="259" s="13" customFormat="1">
      <c r="A259" s="13"/>
      <c r="B259" s="223"/>
      <c r="C259" s="224"/>
      <c r="D259" s="216" t="s">
        <v>124</v>
      </c>
      <c r="E259" s="225" t="s">
        <v>19</v>
      </c>
      <c r="F259" s="226" t="s">
        <v>382</v>
      </c>
      <c r="G259" s="224"/>
      <c r="H259" s="227">
        <v>20</v>
      </c>
      <c r="I259" s="228"/>
      <c r="J259" s="224"/>
      <c r="K259" s="224"/>
      <c r="L259" s="229"/>
      <c r="M259" s="230"/>
      <c r="N259" s="231"/>
      <c r="O259" s="231"/>
      <c r="P259" s="231"/>
      <c r="Q259" s="231"/>
      <c r="R259" s="231"/>
      <c r="S259" s="231"/>
      <c r="T259" s="232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33" t="s">
        <v>124</v>
      </c>
      <c r="AU259" s="233" t="s">
        <v>78</v>
      </c>
      <c r="AV259" s="13" t="s">
        <v>78</v>
      </c>
      <c r="AW259" s="13" t="s">
        <v>31</v>
      </c>
      <c r="AX259" s="13" t="s">
        <v>76</v>
      </c>
      <c r="AY259" s="233" t="s">
        <v>112</v>
      </c>
    </row>
    <row r="260" s="2" customFormat="1" ht="21.75" customHeight="1">
      <c r="A260" s="39"/>
      <c r="B260" s="40"/>
      <c r="C260" s="203" t="s">
        <v>383</v>
      </c>
      <c r="D260" s="203" t="s">
        <v>113</v>
      </c>
      <c r="E260" s="204" t="s">
        <v>384</v>
      </c>
      <c r="F260" s="205" t="s">
        <v>385</v>
      </c>
      <c r="G260" s="206" t="s">
        <v>170</v>
      </c>
      <c r="H260" s="207">
        <v>174.74600000000001</v>
      </c>
      <c r="I260" s="208"/>
      <c r="J260" s="209">
        <f>ROUND(I260*H260,2)</f>
        <v>0</v>
      </c>
      <c r="K260" s="205" t="s">
        <v>117</v>
      </c>
      <c r="L260" s="45"/>
      <c r="M260" s="210" t="s">
        <v>19</v>
      </c>
      <c r="N260" s="211" t="s">
        <v>40</v>
      </c>
      <c r="O260" s="85"/>
      <c r="P260" s="212">
        <f>O260*H260</f>
        <v>0</v>
      </c>
      <c r="Q260" s="212">
        <v>0</v>
      </c>
      <c r="R260" s="212">
        <f>Q260*H260</f>
        <v>0</v>
      </c>
      <c r="S260" s="212">
        <v>0</v>
      </c>
      <c r="T260" s="213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14" t="s">
        <v>118</v>
      </c>
      <c r="AT260" s="214" t="s">
        <v>113</v>
      </c>
      <c r="AU260" s="214" t="s">
        <v>78</v>
      </c>
      <c r="AY260" s="18" t="s">
        <v>112</v>
      </c>
      <c r="BE260" s="215">
        <f>IF(N260="základní",J260,0)</f>
        <v>0</v>
      </c>
      <c r="BF260" s="215">
        <f>IF(N260="snížená",J260,0)</f>
        <v>0</v>
      </c>
      <c r="BG260" s="215">
        <f>IF(N260="zákl. přenesená",J260,0)</f>
        <v>0</v>
      </c>
      <c r="BH260" s="215">
        <f>IF(N260="sníž. přenesená",J260,0)</f>
        <v>0</v>
      </c>
      <c r="BI260" s="215">
        <f>IF(N260="nulová",J260,0)</f>
        <v>0</v>
      </c>
      <c r="BJ260" s="18" t="s">
        <v>76</v>
      </c>
      <c r="BK260" s="215">
        <f>ROUND(I260*H260,2)</f>
        <v>0</v>
      </c>
      <c r="BL260" s="18" t="s">
        <v>118</v>
      </c>
      <c r="BM260" s="214" t="s">
        <v>386</v>
      </c>
    </row>
    <row r="261" s="2" customFormat="1">
      <c r="A261" s="39"/>
      <c r="B261" s="40"/>
      <c r="C261" s="41"/>
      <c r="D261" s="216" t="s">
        <v>120</v>
      </c>
      <c r="E261" s="41"/>
      <c r="F261" s="217" t="s">
        <v>387</v>
      </c>
      <c r="G261" s="41"/>
      <c r="H261" s="41"/>
      <c r="I261" s="218"/>
      <c r="J261" s="41"/>
      <c r="K261" s="41"/>
      <c r="L261" s="45"/>
      <c r="M261" s="219"/>
      <c r="N261" s="220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120</v>
      </c>
      <c r="AU261" s="18" t="s">
        <v>78</v>
      </c>
    </row>
    <row r="262" s="2" customFormat="1">
      <c r="A262" s="39"/>
      <c r="B262" s="40"/>
      <c r="C262" s="41"/>
      <c r="D262" s="221" t="s">
        <v>122</v>
      </c>
      <c r="E262" s="41"/>
      <c r="F262" s="222" t="s">
        <v>388</v>
      </c>
      <c r="G262" s="41"/>
      <c r="H262" s="41"/>
      <c r="I262" s="218"/>
      <c r="J262" s="41"/>
      <c r="K262" s="41"/>
      <c r="L262" s="45"/>
      <c r="M262" s="219"/>
      <c r="N262" s="220"/>
      <c r="O262" s="85"/>
      <c r="P262" s="85"/>
      <c r="Q262" s="85"/>
      <c r="R262" s="85"/>
      <c r="S262" s="85"/>
      <c r="T262" s="86"/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T262" s="18" t="s">
        <v>122</v>
      </c>
      <c r="AU262" s="18" t="s">
        <v>78</v>
      </c>
    </row>
    <row r="263" s="13" customFormat="1">
      <c r="A263" s="13"/>
      <c r="B263" s="223"/>
      <c r="C263" s="224"/>
      <c r="D263" s="216" t="s">
        <v>124</v>
      </c>
      <c r="E263" s="225" t="s">
        <v>19</v>
      </c>
      <c r="F263" s="226" t="s">
        <v>389</v>
      </c>
      <c r="G263" s="224"/>
      <c r="H263" s="227">
        <v>174.74600000000001</v>
      </c>
      <c r="I263" s="228"/>
      <c r="J263" s="224"/>
      <c r="K263" s="224"/>
      <c r="L263" s="229"/>
      <c r="M263" s="230"/>
      <c r="N263" s="231"/>
      <c r="O263" s="231"/>
      <c r="P263" s="231"/>
      <c r="Q263" s="231"/>
      <c r="R263" s="231"/>
      <c r="S263" s="231"/>
      <c r="T263" s="232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33" t="s">
        <v>124</v>
      </c>
      <c r="AU263" s="233" t="s">
        <v>78</v>
      </c>
      <c r="AV263" s="13" t="s">
        <v>78</v>
      </c>
      <c r="AW263" s="13" t="s">
        <v>31</v>
      </c>
      <c r="AX263" s="13" t="s">
        <v>76</v>
      </c>
      <c r="AY263" s="233" t="s">
        <v>112</v>
      </c>
    </row>
    <row r="264" s="12" customFormat="1" ht="22.8" customHeight="1">
      <c r="A264" s="12"/>
      <c r="B264" s="189"/>
      <c r="C264" s="190"/>
      <c r="D264" s="191" t="s">
        <v>68</v>
      </c>
      <c r="E264" s="266" t="s">
        <v>118</v>
      </c>
      <c r="F264" s="266" t="s">
        <v>390</v>
      </c>
      <c r="G264" s="190"/>
      <c r="H264" s="190"/>
      <c r="I264" s="193"/>
      <c r="J264" s="267">
        <f>BK264</f>
        <v>0</v>
      </c>
      <c r="K264" s="190"/>
      <c r="L264" s="195"/>
      <c r="M264" s="196"/>
      <c r="N264" s="197"/>
      <c r="O264" s="197"/>
      <c r="P264" s="198">
        <f>SUM(P265:P296)</f>
        <v>0</v>
      </c>
      <c r="Q264" s="197"/>
      <c r="R264" s="198">
        <f>SUM(R265:R296)</f>
        <v>191.27536603999999</v>
      </c>
      <c r="S264" s="197"/>
      <c r="T264" s="199">
        <f>SUM(T265:T296)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00" t="s">
        <v>76</v>
      </c>
      <c r="AT264" s="201" t="s">
        <v>68</v>
      </c>
      <c r="AU264" s="201" t="s">
        <v>76</v>
      </c>
      <c r="AY264" s="200" t="s">
        <v>112</v>
      </c>
      <c r="BK264" s="202">
        <f>SUM(BK265:BK296)</f>
        <v>0</v>
      </c>
    </row>
    <row r="265" s="2" customFormat="1" ht="16.5" customHeight="1">
      <c r="A265" s="39"/>
      <c r="B265" s="40"/>
      <c r="C265" s="203" t="s">
        <v>391</v>
      </c>
      <c r="D265" s="203" t="s">
        <v>113</v>
      </c>
      <c r="E265" s="204" t="s">
        <v>392</v>
      </c>
      <c r="F265" s="205" t="s">
        <v>393</v>
      </c>
      <c r="G265" s="206" t="s">
        <v>153</v>
      </c>
      <c r="H265" s="207">
        <v>46</v>
      </c>
      <c r="I265" s="208"/>
      <c r="J265" s="209">
        <f>ROUND(I265*H265,2)</f>
        <v>0</v>
      </c>
      <c r="K265" s="205" t="s">
        <v>19</v>
      </c>
      <c r="L265" s="45"/>
      <c r="M265" s="210" t="s">
        <v>19</v>
      </c>
      <c r="N265" s="211" t="s">
        <v>40</v>
      </c>
      <c r="O265" s="85"/>
      <c r="P265" s="212">
        <f>O265*H265</f>
        <v>0</v>
      </c>
      <c r="Q265" s="212">
        <v>0</v>
      </c>
      <c r="R265" s="212">
        <f>Q265*H265</f>
        <v>0</v>
      </c>
      <c r="S265" s="212">
        <v>0</v>
      </c>
      <c r="T265" s="213">
        <f>S265*H265</f>
        <v>0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14" t="s">
        <v>118</v>
      </c>
      <c r="AT265" s="214" t="s">
        <v>113</v>
      </c>
      <c r="AU265" s="214" t="s">
        <v>78</v>
      </c>
      <c r="AY265" s="18" t="s">
        <v>112</v>
      </c>
      <c r="BE265" s="215">
        <f>IF(N265="základní",J265,0)</f>
        <v>0</v>
      </c>
      <c r="BF265" s="215">
        <f>IF(N265="snížená",J265,0)</f>
        <v>0</v>
      </c>
      <c r="BG265" s="215">
        <f>IF(N265="zákl. přenesená",J265,0)</f>
        <v>0</v>
      </c>
      <c r="BH265" s="215">
        <f>IF(N265="sníž. přenesená",J265,0)</f>
        <v>0</v>
      </c>
      <c r="BI265" s="215">
        <f>IF(N265="nulová",J265,0)</f>
        <v>0</v>
      </c>
      <c r="BJ265" s="18" t="s">
        <v>76</v>
      </c>
      <c r="BK265" s="215">
        <f>ROUND(I265*H265,2)</f>
        <v>0</v>
      </c>
      <c r="BL265" s="18" t="s">
        <v>118</v>
      </c>
      <c r="BM265" s="214" t="s">
        <v>394</v>
      </c>
    </row>
    <row r="266" s="2" customFormat="1">
      <c r="A266" s="39"/>
      <c r="B266" s="40"/>
      <c r="C266" s="41"/>
      <c r="D266" s="216" t="s">
        <v>120</v>
      </c>
      <c r="E266" s="41"/>
      <c r="F266" s="217" t="s">
        <v>395</v>
      </c>
      <c r="G266" s="41"/>
      <c r="H266" s="41"/>
      <c r="I266" s="218"/>
      <c r="J266" s="41"/>
      <c r="K266" s="41"/>
      <c r="L266" s="45"/>
      <c r="M266" s="219"/>
      <c r="N266" s="220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120</v>
      </c>
      <c r="AU266" s="18" t="s">
        <v>78</v>
      </c>
    </row>
    <row r="267" s="13" customFormat="1">
      <c r="A267" s="13"/>
      <c r="B267" s="223"/>
      <c r="C267" s="224"/>
      <c r="D267" s="216" t="s">
        <v>124</v>
      </c>
      <c r="E267" s="225" t="s">
        <v>19</v>
      </c>
      <c r="F267" s="226" t="s">
        <v>396</v>
      </c>
      <c r="G267" s="224"/>
      <c r="H267" s="227">
        <v>46</v>
      </c>
      <c r="I267" s="228"/>
      <c r="J267" s="224"/>
      <c r="K267" s="224"/>
      <c r="L267" s="229"/>
      <c r="M267" s="230"/>
      <c r="N267" s="231"/>
      <c r="O267" s="231"/>
      <c r="P267" s="231"/>
      <c r="Q267" s="231"/>
      <c r="R267" s="231"/>
      <c r="S267" s="231"/>
      <c r="T267" s="232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3" t="s">
        <v>124</v>
      </c>
      <c r="AU267" s="233" t="s">
        <v>78</v>
      </c>
      <c r="AV267" s="13" t="s">
        <v>78</v>
      </c>
      <c r="AW267" s="13" t="s">
        <v>31</v>
      </c>
      <c r="AX267" s="13" t="s">
        <v>76</v>
      </c>
      <c r="AY267" s="233" t="s">
        <v>112</v>
      </c>
    </row>
    <row r="268" s="2" customFormat="1" ht="16.5" customHeight="1">
      <c r="A268" s="39"/>
      <c r="B268" s="40"/>
      <c r="C268" s="203" t="s">
        <v>397</v>
      </c>
      <c r="D268" s="203" t="s">
        <v>113</v>
      </c>
      <c r="E268" s="204" t="s">
        <v>398</v>
      </c>
      <c r="F268" s="205" t="s">
        <v>399</v>
      </c>
      <c r="G268" s="206" t="s">
        <v>19</v>
      </c>
      <c r="H268" s="207">
        <v>1</v>
      </c>
      <c r="I268" s="208"/>
      <c r="J268" s="209">
        <f>ROUND(I268*H268,2)</f>
        <v>0</v>
      </c>
      <c r="K268" s="205" t="s">
        <v>19</v>
      </c>
      <c r="L268" s="45"/>
      <c r="M268" s="210" t="s">
        <v>19</v>
      </c>
      <c r="N268" s="211" t="s">
        <v>40</v>
      </c>
      <c r="O268" s="85"/>
      <c r="P268" s="212">
        <f>O268*H268</f>
        <v>0</v>
      </c>
      <c r="Q268" s="212">
        <v>0</v>
      </c>
      <c r="R268" s="212">
        <f>Q268*H268</f>
        <v>0</v>
      </c>
      <c r="S268" s="212">
        <v>0</v>
      </c>
      <c r="T268" s="213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14" t="s">
        <v>118</v>
      </c>
      <c r="AT268" s="214" t="s">
        <v>113</v>
      </c>
      <c r="AU268" s="214" t="s">
        <v>78</v>
      </c>
      <c r="AY268" s="18" t="s">
        <v>112</v>
      </c>
      <c r="BE268" s="215">
        <f>IF(N268="základní",J268,0)</f>
        <v>0</v>
      </c>
      <c r="BF268" s="215">
        <f>IF(N268="snížená",J268,0)</f>
        <v>0</v>
      </c>
      <c r="BG268" s="215">
        <f>IF(N268="zákl. přenesená",J268,0)</f>
        <v>0</v>
      </c>
      <c r="BH268" s="215">
        <f>IF(N268="sníž. přenesená",J268,0)</f>
        <v>0</v>
      </c>
      <c r="BI268" s="215">
        <f>IF(N268="nulová",J268,0)</f>
        <v>0</v>
      </c>
      <c r="BJ268" s="18" t="s">
        <v>76</v>
      </c>
      <c r="BK268" s="215">
        <f>ROUND(I268*H268,2)</f>
        <v>0</v>
      </c>
      <c r="BL268" s="18" t="s">
        <v>118</v>
      </c>
      <c r="BM268" s="214" t="s">
        <v>400</v>
      </c>
    </row>
    <row r="269" s="2" customFormat="1">
      <c r="A269" s="39"/>
      <c r="B269" s="40"/>
      <c r="C269" s="41"/>
      <c r="D269" s="216" t="s">
        <v>120</v>
      </c>
      <c r="E269" s="41"/>
      <c r="F269" s="217" t="s">
        <v>401</v>
      </c>
      <c r="G269" s="41"/>
      <c r="H269" s="41"/>
      <c r="I269" s="218"/>
      <c r="J269" s="41"/>
      <c r="K269" s="41"/>
      <c r="L269" s="45"/>
      <c r="M269" s="219"/>
      <c r="N269" s="220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120</v>
      </c>
      <c r="AU269" s="18" t="s">
        <v>78</v>
      </c>
    </row>
    <row r="270" s="13" customFormat="1">
      <c r="A270" s="13"/>
      <c r="B270" s="223"/>
      <c r="C270" s="224"/>
      <c r="D270" s="216" t="s">
        <v>124</v>
      </c>
      <c r="E270" s="225" t="s">
        <v>19</v>
      </c>
      <c r="F270" s="226" t="s">
        <v>402</v>
      </c>
      <c r="G270" s="224"/>
      <c r="H270" s="227">
        <v>1</v>
      </c>
      <c r="I270" s="228"/>
      <c r="J270" s="224"/>
      <c r="K270" s="224"/>
      <c r="L270" s="229"/>
      <c r="M270" s="230"/>
      <c r="N270" s="231"/>
      <c r="O270" s="231"/>
      <c r="P270" s="231"/>
      <c r="Q270" s="231"/>
      <c r="R270" s="231"/>
      <c r="S270" s="231"/>
      <c r="T270" s="232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33" t="s">
        <v>124</v>
      </c>
      <c r="AU270" s="233" t="s">
        <v>78</v>
      </c>
      <c r="AV270" s="13" t="s">
        <v>78</v>
      </c>
      <c r="AW270" s="13" t="s">
        <v>31</v>
      </c>
      <c r="AX270" s="13" t="s">
        <v>76</v>
      </c>
      <c r="AY270" s="233" t="s">
        <v>112</v>
      </c>
    </row>
    <row r="271" s="2" customFormat="1" ht="21.75" customHeight="1">
      <c r="A271" s="39"/>
      <c r="B271" s="40"/>
      <c r="C271" s="203" t="s">
        <v>403</v>
      </c>
      <c r="D271" s="203" t="s">
        <v>113</v>
      </c>
      <c r="E271" s="204" t="s">
        <v>404</v>
      </c>
      <c r="F271" s="205" t="s">
        <v>405</v>
      </c>
      <c r="G271" s="206" t="s">
        <v>116</v>
      </c>
      <c r="H271" s="207">
        <v>219.06999999999999</v>
      </c>
      <c r="I271" s="208"/>
      <c r="J271" s="209">
        <f>ROUND(I271*H271,2)</f>
        <v>0</v>
      </c>
      <c r="K271" s="205" t="s">
        <v>117</v>
      </c>
      <c r="L271" s="45"/>
      <c r="M271" s="210" t="s">
        <v>19</v>
      </c>
      <c r="N271" s="211" t="s">
        <v>40</v>
      </c>
      <c r="O271" s="85"/>
      <c r="P271" s="212">
        <f>O271*H271</f>
        <v>0</v>
      </c>
      <c r="Q271" s="212">
        <v>0</v>
      </c>
      <c r="R271" s="212">
        <f>Q271*H271</f>
        <v>0</v>
      </c>
      <c r="S271" s="212">
        <v>0</v>
      </c>
      <c r="T271" s="213">
        <f>S271*H271</f>
        <v>0</v>
      </c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R271" s="214" t="s">
        <v>118</v>
      </c>
      <c r="AT271" s="214" t="s">
        <v>113</v>
      </c>
      <c r="AU271" s="214" t="s">
        <v>78</v>
      </c>
      <c r="AY271" s="18" t="s">
        <v>112</v>
      </c>
      <c r="BE271" s="215">
        <f>IF(N271="základní",J271,0)</f>
        <v>0</v>
      </c>
      <c r="BF271" s="215">
        <f>IF(N271="snížená",J271,0)</f>
        <v>0</v>
      </c>
      <c r="BG271" s="215">
        <f>IF(N271="zákl. přenesená",J271,0)</f>
        <v>0</v>
      </c>
      <c r="BH271" s="215">
        <f>IF(N271="sníž. přenesená",J271,0)</f>
        <v>0</v>
      </c>
      <c r="BI271" s="215">
        <f>IF(N271="nulová",J271,0)</f>
        <v>0</v>
      </c>
      <c r="BJ271" s="18" t="s">
        <v>76</v>
      </c>
      <c r="BK271" s="215">
        <f>ROUND(I271*H271,2)</f>
        <v>0</v>
      </c>
      <c r="BL271" s="18" t="s">
        <v>118</v>
      </c>
      <c r="BM271" s="214" t="s">
        <v>406</v>
      </c>
    </row>
    <row r="272" s="2" customFormat="1">
      <c r="A272" s="39"/>
      <c r="B272" s="40"/>
      <c r="C272" s="41"/>
      <c r="D272" s="216" t="s">
        <v>120</v>
      </c>
      <c r="E272" s="41"/>
      <c r="F272" s="217" t="s">
        <v>407</v>
      </c>
      <c r="G272" s="41"/>
      <c r="H272" s="41"/>
      <c r="I272" s="218"/>
      <c r="J272" s="41"/>
      <c r="K272" s="41"/>
      <c r="L272" s="45"/>
      <c r="M272" s="219"/>
      <c r="N272" s="220"/>
      <c r="O272" s="85"/>
      <c r="P272" s="85"/>
      <c r="Q272" s="85"/>
      <c r="R272" s="85"/>
      <c r="S272" s="85"/>
      <c r="T272" s="86"/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T272" s="18" t="s">
        <v>120</v>
      </c>
      <c r="AU272" s="18" t="s">
        <v>78</v>
      </c>
    </row>
    <row r="273" s="2" customFormat="1">
      <c r="A273" s="39"/>
      <c r="B273" s="40"/>
      <c r="C273" s="41"/>
      <c r="D273" s="221" t="s">
        <v>122</v>
      </c>
      <c r="E273" s="41"/>
      <c r="F273" s="222" t="s">
        <v>408</v>
      </c>
      <c r="G273" s="41"/>
      <c r="H273" s="41"/>
      <c r="I273" s="218"/>
      <c r="J273" s="41"/>
      <c r="K273" s="41"/>
      <c r="L273" s="45"/>
      <c r="M273" s="219"/>
      <c r="N273" s="220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122</v>
      </c>
      <c r="AU273" s="18" t="s">
        <v>78</v>
      </c>
    </row>
    <row r="274" s="13" customFormat="1">
      <c r="A274" s="13"/>
      <c r="B274" s="223"/>
      <c r="C274" s="224"/>
      <c r="D274" s="216" t="s">
        <v>124</v>
      </c>
      <c r="E274" s="225" t="s">
        <v>19</v>
      </c>
      <c r="F274" s="226" t="s">
        <v>409</v>
      </c>
      <c r="G274" s="224"/>
      <c r="H274" s="227">
        <v>6.2999999999999998</v>
      </c>
      <c r="I274" s="228"/>
      <c r="J274" s="224"/>
      <c r="K274" s="224"/>
      <c r="L274" s="229"/>
      <c r="M274" s="230"/>
      <c r="N274" s="231"/>
      <c r="O274" s="231"/>
      <c r="P274" s="231"/>
      <c r="Q274" s="231"/>
      <c r="R274" s="231"/>
      <c r="S274" s="231"/>
      <c r="T274" s="232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3" t="s">
        <v>124</v>
      </c>
      <c r="AU274" s="233" t="s">
        <v>78</v>
      </c>
      <c r="AV274" s="13" t="s">
        <v>78</v>
      </c>
      <c r="AW274" s="13" t="s">
        <v>31</v>
      </c>
      <c r="AX274" s="13" t="s">
        <v>69</v>
      </c>
      <c r="AY274" s="233" t="s">
        <v>112</v>
      </c>
    </row>
    <row r="275" s="13" customFormat="1">
      <c r="A275" s="13"/>
      <c r="B275" s="223"/>
      <c r="C275" s="224"/>
      <c r="D275" s="216" t="s">
        <v>124</v>
      </c>
      <c r="E275" s="225" t="s">
        <v>19</v>
      </c>
      <c r="F275" s="226" t="s">
        <v>410</v>
      </c>
      <c r="G275" s="224"/>
      <c r="H275" s="227">
        <v>23.5</v>
      </c>
      <c r="I275" s="228"/>
      <c r="J275" s="224"/>
      <c r="K275" s="224"/>
      <c r="L275" s="229"/>
      <c r="M275" s="230"/>
      <c r="N275" s="231"/>
      <c r="O275" s="231"/>
      <c r="P275" s="231"/>
      <c r="Q275" s="231"/>
      <c r="R275" s="231"/>
      <c r="S275" s="231"/>
      <c r="T275" s="232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3" t="s">
        <v>124</v>
      </c>
      <c r="AU275" s="233" t="s">
        <v>78</v>
      </c>
      <c r="AV275" s="13" t="s">
        <v>78</v>
      </c>
      <c r="AW275" s="13" t="s">
        <v>31</v>
      </c>
      <c r="AX275" s="13" t="s">
        <v>69</v>
      </c>
      <c r="AY275" s="233" t="s">
        <v>112</v>
      </c>
    </row>
    <row r="276" s="13" customFormat="1">
      <c r="A276" s="13"/>
      <c r="B276" s="223"/>
      <c r="C276" s="224"/>
      <c r="D276" s="216" t="s">
        <v>124</v>
      </c>
      <c r="E276" s="225" t="s">
        <v>19</v>
      </c>
      <c r="F276" s="226" t="s">
        <v>411</v>
      </c>
      <c r="G276" s="224"/>
      <c r="H276" s="227">
        <v>23.5</v>
      </c>
      <c r="I276" s="228"/>
      <c r="J276" s="224"/>
      <c r="K276" s="224"/>
      <c r="L276" s="229"/>
      <c r="M276" s="230"/>
      <c r="N276" s="231"/>
      <c r="O276" s="231"/>
      <c r="P276" s="231"/>
      <c r="Q276" s="231"/>
      <c r="R276" s="231"/>
      <c r="S276" s="231"/>
      <c r="T276" s="232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33" t="s">
        <v>124</v>
      </c>
      <c r="AU276" s="233" t="s">
        <v>78</v>
      </c>
      <c r="AV276" s="13" t="s">
        <v>78</v>
      </c>
      <c r="AW276" s="13" t="s">
        <v>31</v>
      </c>
      <c r="AX276" s="13" t="s">
        <v>69</v>
      </c>
      <c r="AY276" s="233" t="s">
        <v>112</v>
      </c>
    </row>
    <row r="277" s="13" customFormat="1">
      <c r="A277" s="13"/>
      <c r="B277" s="223"/>
      <c r="C277" s="224"/>
      <c r="D277" s="216" t="s">
        <v>124</v>
      </c>
      <c r="E277" s="225" t="s">
        <v>19</v>
      </c>
      <c r="F277" s="226" t="s">
        <v>412</v>
      </c>
      <c r="G277" s="224"/>
      <c r="H277" s="227">
        <v>6.2999999999999998</v>
      </c>
      <c r="I277" s="228"/>
      <c r="J277" s="224"/>
      <c r="K277" s="224"/>
      <c r="L277" s="229"/>
      <c r="M277" s="230"/>
      <c r="N277" s="231"/>
      <c r="O277" s="231"/>
      <c r="P277" s="231"/>
      <c r="Q277" s="231"/>
      <c r="R277" s="231"/>
      <c r="S277" s="231"/>
      <c r="T277" s="232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3" t="s">
        <v>124</v>
      </c>
      <c r="AU277" s="233" t="s">
        <v>78</v>
      </c>
      <c r="AV277" s="13" t="s">
        <v>78</v>
      </c>
      <c r="AW277" s="13" t="s">
        <v>31</v>
      </c>
      <c r="AX277" s="13" t="s">
        <v>69</v>
      </c>
      <c r="AY277" s="233" t="s">
        <v>112</v>
      </c>
    </row>
    <row r="278" s="13" customFormat="1">
      <c r="A278" s="13"/>
      <c r="B278" s="223"/>
      <c r="C278" s="224"/>
      <c r="D278" s="216" t="s">
        <v>124</v>
      </c>
      <c r="E278" s="225" t="s">
        <v>19</v>
      </c>
      <c r="F278" s="226" t="s">
        <v>413</v>
      </c>
      <c r="G278" s="224"/>
      <c r="H278" s="227">
        <v>159.47</v>
      </c>
      <c r="I278" s="228"/>
      <c r="J278" s="224"/>
      <c r="K278" s="224"/>
      <c r="L278" s="229"/>
      <c r="M278" s="230"/>
      <c r="N278" s="231"/>
      <c r="O278" s="231"/>
      <c r="P278" s="231"/>
      <c r="Q278" s="231"/>
      <c r="R278" s="231"/>
      <c r="S278" s="231"/>
      <c r="T278" s="232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33" t="s">
        <v>124</v>
      </c>
      <c r="AU278" s="233" t="s">
        <v>78</v>
      </c>
      <c r="AV278" s="13" t="s">
        <v>78</v>
      </c>
      <c r="AW278" s="13" t="s">
        <v>31</v>
      </c>
      <c r="AX278" s="13" t="s">
        <v>69</v>
      </c>
      <c r="AY278" s="233" t="s">
        <v>112</v>
      </c>
    </row>
    <row r="279" s="14" customFormat="1">
      <c r="A279" s="14"/>
      <c r="B279" s="235"/>
      <c r="C279" s="236"/>
      <c r="D279" s="216" t="s">
        <v>124</v>
      </c>
      <c r="E279" s="237" t="s">
        <v>19</v>
      </c>
      <c r="F279" s="238" t="s">
        <v>143</v>
      </c>
      <c r="G279" s="236"/>
      <c r="H279" s="239">
        <v>219.06999999999999</v>
      </c>
      <c r="I279" s="240"/>
      <c r="J279" s="236"/>
      <c r="K279" s="236"/>
      <c r="L279" s="241"/>
      <c r="M279" s="242"/>
      <c r="N279" s="243"/>
      <c r="O279" s="243"/>
      <c r="P279" s="243"/>
      <c r="Q279" s="243"/>
      <c r="R279" s="243"/>
      <c r="S279" s="243"/>
      <c r="T279" s="24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45" t="s">
        <v>124</v>
      </c>
      <c r="AU279" s="245" t="s">
        <v>78</v>
      </c>
      <c r="AV279" s="14" t="s">
        <v>118</v>
      </c>
      <c r="AW279" s="14" t="s">
        <v>31</v>
      </c>
      <c r="AX279" s="14" t="s">
        <v>76</v>
      </c>
      <c r="AY279" s="245" t="s">
        <v>112</v>
      </c>
    </row>
    <row r="280" s="2" customFormat="1" ht="16.5" customHeight="1">
      <c r="A280" s="39"/>
      <c r="B280" s="40"/>
      <c r="C280" s="203" t="s">
        <v>414</v>
      </c>
      <c r="D280" s="203" t="s">
        <v>113</v>
      </c>
      <c r="E280" s="204" t="s">
        <v>415</v>
      </c>
      <c r="F280" s="205" t="s">
        <v>416</v>
      </c>
      <c r="G280" s="206" t="s">
        <v>116</v>
      </c>
      <c r="H280" s="207">
        <v>42</v>
      </c>
      <c r="I280" s="208"/>
      <c r="J280" s="209">
        <f>ROUND(I280*H280,2)</f>
        <v>0</v>
      </c>
      <c r="K280" s="205" t="s">
        <v>117</v>
      </c>
      <c r="L280" s="45"/>
      <c r="M280" s="210" t="s">
        <v>19</v>
      </c>
      <c r="N280" s="211" t="s">
        <v>40</v>
      </c>
      <c r="O280" s="85"/>
      <c r="P280" s="212">
        <f>O280*H280</f>
        <v>0</v>
      </c>
      <c r="Q280" s="212">
        <v>0.35510000000000003</v>
      </c>
      <c r="R280" s="212">
        <f>Q280*H280</f>
        <v>14.914200000000001</v>
      </c>
      <c r="S280" s="212">
        <v>0</v>
      </c>
      <c r="T280" s="213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4" t="s">
        <v>118</v>
      </c>
      <c r="AT280" s="214" t="s">
        <v>113</v>
      </c>
      <c r="AU280" s="214" t="s">
        <v>78</v>
      </c>
      <c r="AY280" s="18" t="s">
        <v>112</v>
      </c>
      <c r="BE280" s="215">
        <f>IF(N280="základní",J280,0)</f>
        <v>0</v>
      </c>
      <c r="BF280" s="215">
        <f>IF(N280="snížená",J280,0)</f>
        <v>0</v>
      </c>
      <c r="BG280" s="215">
        <f>IF(N280="zákl. přenesená",J280,0)</f>
        <v>0</v>
      </c>
      <c r="BH280" s="215">
        <f>IF(N280="sníž. přenesená",J280,0)</f>
        <v>0</v>
      </c>
      <c r="BI280" s="215">
        <f>IF(N280="nulová",J280,0)</f>
        <v>0</v>
      </c>
      <c r="BJ280" s="18" t="s">
        <v>76</v>
      </c>
      <c r="BK280" s="215">
        <f>ROUND(I280*H280,2)</f>
        <v>0</v>
      </c>
      <c r="BL280" s="18" t="s">
        <v>118</v>
      </c>
      <c r="BM280" s="214" t="s">
        <v>417</v>
      </c>
    </row>
    <row r="281" s="2" customFormat="1">
      <c r="A281" s="39"/>
      <c r="B281" s="40"/>
      <c r="C281" s="41"/>
      <c r="D281" s="216" t="s">
        <v>120</v>
      </c>
      <c r="E281" s="41"/>
      <c r="F281" s="217" t="s">
        <v>418</v>
      </c>
      <c r="G281" s="41"/>
      <c r="H281" s="41"/>
      <c r="I281" s="218"/>
      <c r="J281" s="41"/>
      <c r="K281" s="41"/>
      <c r="L281" s="45"/>
      <c r="M281" s="219"/>
      <c r="N281" s="220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120</v>
      </c>
      <c r="AU281" s="18" t="s">
        <v>78</v>
      </c>
    </row>
    <row r="282" s="2" customFormat="1">
      <c r="A282" s="39"/>
      <c r="B282" s="40"/>
      <c r="C282" s="41"/>
      <c r="D282" s="221" t="s">
        <v>122</v>
      </c>
      <c r="E282" s="41"/>
      <c r="F282" s="222" t="s">
        <v>419</v>
      </c>
      <c r="G282" s="41"/>
      <c r="H282" s="41"/>
      <c r="I282" s="218"/>
      <c r="J282" s="41"/>
      <c r="K282" s="41"/>
      <c r="L282" s="45"/>
      <c r="M282" s="219"/>
      <c r="N282" s="220"/>
      <c r="O282" s="85"/>
      <c r="P282" s="85"/>
      <c r="Q282" s="85"/>
      <c r="R282" s="85"/>
      <c r="S282" s="85"/>
      <c r="T282" s="86"/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T282" s="18" t="s">
        <v>122</v>
      </c>
      <c r="AU282" s="18" t="s">
        <v>78</v>
      </c>
    </row>
    <row r="283" s="13" customFormat="1">
      <c r="A283" s="13"/>
      <c r="B283" s="223"/>
      <c r="C283" s="224"/>
      <c r="D283" s="216" t="s">
        <v>124</v>
      </c>
      <c r="E283" s="225" t="s">
        <v>19</v>
      </c>
      <c r="F283" s="226" t="s">
        <v>420</v>
      </c>
      <c r="G283" s="224"/>
      <c r="H283" s="227">
        <v>42</v>
      </c>
      <c r="I283" s="228"/>
      <c r="J283" s="224"/>
      <c r="K283" s="224"/>
      <c r="L283" s="229"/>
      <c r="M283" s="230"/>
      <c r="N283" s="231"/>
      <c r="O283" s="231"/>
      <c r="P283" s="231"/>
      <c r="Q283" s="231"/>
      <c r="R283" s="231"/>
      <c r="S283" s="231"/>
      <c r="T283" s="232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3" t="s">
        <v>124</v>
      </c>
      <c r="AU283" s="233" t="s">
        <v>78</v>
      </c>
      <c r="AV283" s="13" t="s">
        <v>78</v>
      </c>
      <c r="AW283" s="13" t="s">
        <v>31</v>
      </c>
      <c r="AX283" s="13" t="s">
        <v>76</v>
      </c>
      <c r="AY283" s="233" t="s">
        <v>112</v>
      </c>
    </row>
    <row r="284" s="2" customFormat="1" ht="16.5" customHeight="1">
      <c r="A284" s="39"/>
      <c r="B284" s="40"/>
      <c r="C284" s="203" t="s">
        <v>421</v>
      </c>
      <c r="D284" s="203" t="s">
        <v>113</v>
      </c>
      <c r="E284" s="204" t="s">
        <v>422</v>
      </c>
      <c r="F284" s="205" t="s">
        <v>423</v>
      </c>
      <c r="G284" s="206" t="s">
        <v>116</v>
      </c>
      <c r="H284" s="207">
        <v>172.06999999999999</v>
      </c>
      <c r="I284" s="208"/>
      <c r="J284" s="209">
        <f>ROUND(I284*H284,2)</f>
        <v>0</v>
      </c>
      <c r="K284" s="205" t="s">
        <v>117</v>
      </c>
      <c r="L284" s="45"/>
      <c r="M284" s="210" t="s">
        <v>19</v>
      </c>
      <c r="N284" s="211" t="s">
        <v>40</v>
      </c>
      <c r="O284" s="85"/>
      <c r="P284" s="212">
        <f>O284*H284</f>
        <v>0</v>
      </c>
      <c r="Q284" s="212">
        <v>0.74327200000000004</v>
      </c>
      <c r="R284" s="212">
        <f>Q284*H284</f>
        <v>127.89481304</v>
      </c>
      <c r="S284" s="212">
        <v>0</v>
      </c>
      <c r="T284" s="213">
        <f>S284*H284</f>
        <v>0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14" t="s">
        <v>118</v>
      </c>
      <c r="AT284" s="214" t="s">
        <v>113</v>
      </c>
      <c r="AU284" s="214" t="s">
        <v>78</v>
      </c>
      <c r="AY284" s="18" t="s">
        <v>112</v>
      </c>
      <c r="BE284" s="215">
        <f>IF(N284="základní",J284,0)</f>
        <v>0</v>
      </c>
      <c r="BF284" s="215">
        <f>IF(N284="snížená",J284,0)</f>
        <v>0</v>
      </c>
      <c r="BG284" s="215">
        <f>IF(N284="zákl. přenesená",J284,0)</f>
        <v>0</v>
      </c>
      <c r="BH284" s="215">
        <f>IF(N284="sníž. přenesená",J284,0)</f>
        <v>0</v>
      </c>
      <c r="BI284" s="215">
        <f>IF(N284="nulová",J284,0)</f>
        <v>0</v>
      </c>
      <c r="BJ284" s="18" t="s">
        <v>76</v>
      </c>
      <c r="BK284" s="215">
        <f>ROUND(I284*H284,2)</f>
        <v>0</v>
      </c>
      <c r="BL284" s="18" t="s">
        <v>118</v>
      </c>
      <c r="BM284" s="214" t="s">
        <v>424</v>
      </c>
    </row>
    <row r="285" s="2" customFormat="1">
      <c r="A285" s="39"/>
      <c r="B285" s="40"/>
      <c r="C285" s="41"/>
      <c r="D285" s="216" t="s">
        <v>120</v>
      </c>
      <c r="E285" s="41"/>
      <c r="F285" s="217" t="s">
        <v>425</v>
      </c>
      <c r="G285" s="41"/>
      <c r="H285" s="41"/>
      <c r="I285" s="218"/>
      <c r="J285" s="41"/>
      <c r="K285" s="41"/>
      <c r="L285" s="45"/>
      <c r="M285" s="219"/>
      <c r="N285" s="220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120</v>
      </c>
      <c r="AU285" s="18" t="s">
        <v>78</v>
      </c>
    </row>
    <row r="286" s="2" customFormat="1">
      <c r="A286" s="39"/>
      <c r="B286" s="40"/>
      <c r="C286" s="41"/>
      <c r="D286" s="221" t="s">
        <v>122</v>
      </c>
      <c r="E286" s="41"/>
      <c r="F286" s="222" t="s">
        <v>426</v>
      </c>
      <c r="G286" s="41"/>
      <c r="H286" s="41"/>
      <c r="I286" s="218"/>
      <c r="J286" s="41"/>
      <c r="K286" s="41"/>
      <c r="L286" s="45"/>
      <c r="M286" s="219"/>
      <c r="N286" s="220"/>
      <c r="O286" s="85"/>
      <c r="P286" s="85"/>
      <c r="Q286" s="85"/>
      <c r="R286" s="85"/>
      <c r="S286" s="85"/>
      <c r="T286" s="86"/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T286" s="18" t="s">
        <v>122</v>
      </c>
      <c r="AU286" s="18" t="s">
        <v>78</v>
      </c>
    </row>
    <row r="287" s="13" customFormat="1">
      <c r="A287" s="13"/>
      <c r="B287" s="223"/>
      <c r="C287" s="224"/>
      <c r="D287" s="216" t="s">
        <v>124</v>
      </c>
      <c r="E287" s="225" t="s">
        <v>19</v>
      </c>
      <c r="F287" s="226" t="s">
        <v>409</v>
      </c>
      <c r="G287" s="224"/>
      <c r="H287" s="227">
        <v>6.2999999999999998</v>
      </c>
      <c r="I287" s="228"/>
      <c r="J287" s="224"/>
      <c r="K287" s="224"/>
      <c r="L287" s="229"/>
      <c r="M287" s="230"/>
      <c r="N287" s="231"/>
      <c r="O287" s="231"/>
      <c r="P287" s="231"/>
      <c r="Q287" s="231"/>
      <c r="R287" s="231"/>
      <c r="S287" s="231"/>
      <c r="T287" s="232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33" t="s">
        <v>124</v>
      </c>
      <c r="AU287" s="233" t="s">
        <v>78</v>
      </c>
      <c r="AV287" s="13" t="s">
        <v>78</v>
      </c>
      <c r="AW287" s="13" t="s">
        <v>31</v>
      </c>
      <c r="AX287" s="13" t="s">
        <v>69</v>
      </c>
      <c r="AY287" s="233" t="s">
        <v>112</v>
      </c>
    </row>
    <row r="288" s="13" customFormat="1">
      <c r="A288" s="13"/>
      <c r="B288" s="223"/>
      <c r="C288" s="224"/>
      <c r="D288" s="216" t="s">
        <v>124</v>
      </c>
      <c r="E288" s="225" t="s">
        <v>19</v>
      </c>
      <c r="F288" s="226" t="s">
        <v>412</v>
      </c>
      <c r="G288" s="224"/>
      <c r="H288" s="227">
        <v>6.2999999999999998</v>
      </c>
      <c r="I288" s="228"/>
      <c r="J288" s="224"/>
      <c r="K288" s="224"/>
      <c r="L288" s="229"/>
      <c r="M288" s="230"/>
      <c r="N288" s="231"/>
      <c r="O288" s="231"/>
      <c r="P288" s="231"/>
      <c r="Q288" s="231"/>
      <c r="R288" s="231"/>
      <c r="S288" s="231"/>
      <c r="T288" s="232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33" t="s">
        <v>124</v>
      </c>
      <c r="AU288" s="233" t="s">
        <v>78</v>
      </c>
      <c r="AV288" s="13" t="s">
        <v>78</v>
      </c>
      <c r="AW288" s="13" t="s">
        <v>31</v>
      </c>
      <c r="AX288" s="13" t="s">
        <v>69</v>
      </c>
      <c r="AY288" s="233" t="s">
        <v>112</v>
      </c>
    </row>
    <row r="289" s="13" customFormat="1">
      <c r="A289" s="13"/>
      <c r="B289" s="223"/>
      <c r="C289" s="224"/>
      <c r="D289" s="216" t="s">
        <v>124</v>
      </c>
      <c r="E289" s="225" t="s">
        <v>19</v>
      </c>
      <c r="F289" s="226" t="s">
        <v>413</v>
      </c>
      <c r="G289" s="224"/>
      <c r="H289" s="227">
        <v>159.47</v>
      </c>
      <c r="I289" s="228"/>
      <c r="J289" s="224"/>
      <c r="K289" s="224"/>
      <c r="L289" s="229"/>
      <c r="M289" s="230"/>
      <c r="N289" s="231"/>
      <c r="O289" s="231"/>
      <c r="P289" s="231"/>
      <c r="Q289" s="231"/>
      <c r="R289" s="231"/>
      <c r="S289" s="231"/>
      <c r="T289" s="232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3" t="s">
        <v>124</v>
      </c>
      <c r="AU289" s="233" t="s">
        <v>78</v>
      </c>
      <c r="AV289" s="13" t="s">
        <v>78</v>
      </c>
      <c r="AW289" s="13" t="s">
        <v>31</v>
      </c>
      <c r="AX289" s="13" t="s">
        <v>69</v>
      </c>
      <c r="AY289" s="233" t="s">
        <v>112</v>
      </c>
    </row>
    <row r="290" s="14" customFormat="1">
      <c r="A290" s="14"/>
      <c r="B290" s="235"/>
      <c r="C290" s="236"/>
      <c r="D290" s="216" t="s">
        <v>124</v>
      </c>
      <c r="E290" s="237" t="s">
        <v>19</v>
      </c>
      <c r="F290" s="238" t="s">
        <v>143</v>
      </c>
      <c r="G290" s="236"/>
      <c r="H290" s="239">
        <v>172.06999999999999</v>
      </c>
      <c r="I290" s="240"/>
      <c r="J290" s="236"/>
      <c r="K290" s="236"/>
      <c r="L290" s="241"/>
      <c r="M290" s="242"/>
      <c r="N290" s="243"/>
      <c r="O290" s="243"/>
      <c r="P290" s="243"/>
      <c r="Q290" s="243"/>
      <c r="R290" s="243"/>
      <c r="S290" s="243"/>
      <c r="T290" s="244"/>
      <c r="U290" s="14"/>
      <c r="V290" s="14"/>
      <c r="W290" s="14"/>
      <c r="X290" s="14"/>
      <c r="Y290" s="14"/>
      <c r="Z290" s="14"/>
      <c r="AA290" s="14"/>
      <c r="AB290" s="14"/>
      <c r="AC290" s="14"/>
      <c r="AD290" s="14"/>
      <c r="AE290" s="14"/>
      <c r="AT290" s="245" t="s">
        <v>124</v>
      </c>
      <c r="AU290" s="245" t="s">
        <v>78</v>
      </c>
      <c r="AV290" s="14" t="s">
        <v>118</v>
      </c>
      <c r="AW290" s="14" t="s">
        <v>31</v>
      </c>
      <c r="AX290" s="14" t="s">
        <v>76</v>
      </c>
      <c r="AY290" s="245" t="s">
        <v>112</v>
      </c>
    </row>
    <row r="291" s="2" customFormat="1" ht="21.75" customHeight="1">
      <c r="A291" s="39"/>
      <c r="B291" s="40"/>
      <c r="C291" s="203" t="s">
        <v>427</v>
      </c>
      <c r="D291" s="203" t="s">
        <v>113</v>
      </c>
      <c r="E291" s="204" t="s">
        <v>428</v>
      </c>
      <c r="F291" s="205" t="s">
        <v>429</v>
      </c>
      <c r="G291" s="206" t="s">
        <v>116</v>
      </c>
      <c r="H291" s="207">
        <v>47</v>
      </c>
      <c r="I291" s="208"/>
      <c r="J291" s="209">
        <f>ROUND(I291*H291,2)</f>
        <v>0</v>
      </c>
      <c r="K291" s="205" t="s">
        <v>117</v>
      </c>
      <c r="L291" s="45"/>
      <c r="M291" s="210" t="s">
        <v>19</v>
      </c>
      <c r="N291" s="211" t="s">
        <v>40</v>
      </c>
      <c r="O291" s="85"/>
      <c r="P291" s="212">
        <f>O291*H291</f>
        <v>0</v>
      </c>
      <c r="Q291" s="212">
        <v>1.031199</v>
      </c>
      <c r="R291" s="212">
        <f>Q291*H291</f>
        <v>48.466352999999998</v>
      </c>
      <c r="S291" s="212">
        <v>0</v>
      </c>
      <c r="T291" s="213">
        <f>S291*H291</f>
        <v>0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14" t="s">
        <v>118</v>
      </c>
      <c r="AT291" s="214" t="s">
        <v>113</v>
      </c>
      <c r="AU291" s="214" t="s">
        <v>78</v>
      </c>
      <c r="AY291" s="18" t="s">
        <v>112</v>
      </c>
      <c r="BE291" s="215">
        <f>IF(N291="základní",J291,0)</f>
        <v>0</v>
      </c>
      <c r="BF291" s="215">
        <f>IF(N291="snížená",J291,0)</f>
        <v>0</v>
      </c>
      <c r="BG291" s="215">
        <f>IF(N291="zákl. přenesená",J291,0)</f>
        <v>0</v>
      </c>
      <c r="BH291" s="215">
        <f>IF(N291="sníž. přenesená",J291,0)</f>
        <v>0</v>
      </c>
      <c r="BI291" s="215">
        <f>IF(N291="nulová",J291,0)</f>
        <v>0</v>
      </c>
      <c r="BJ291" s="18" t="s">
        <v>76</v>
      </c>
      <c r="BK291" s="215">
        <f>ROUND(I291*H291,2)</f>
        <v>0</v>
      </c>
      <c r="BL291" s="18" t="s">
        <v>118</v>
      </c>
      <c r="BM291" s="214" t="s">
        <v>430</v>
      </c>
    </row>
    <row r="292" s="2" customFormat="1">
      <c r="A292" s="39"/>
      <c r="B292" s="40"/>
      <c r="C292" s="41"/>
      <c r="D292" s="216" t="s">
        <v>120</v>
      </c>
      <c r="E292" s="41"/>
      <c r="F292" s="217" t="s">
        <v>431</v>
      </c>
      <c r="G292" s="41"/>
      <c r="H292" s="41"/>
      <c r="I292" s="218"/>
      <c r="J292" s="41"/>
      <c r="K292" s="41"/>
      <c r="L292" s="45"/>
      <c r="M292" s="219"/>
      <c r="N292" s="220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120</v>
      </c>
      <c r="AU292" s="18" t="s">
        <v>78</v>
      </c>
    </row>
    <row r="293" s="2" customFormat="1">
      <c r="A293" s="39"/>
      <c r="B293" s="40"/>
      <c r="C293" s="41"/>
      <c r="D293" s="221" t="s">
        <v>122</v>
      </c>
      <c r="E293" s="41"/>
      <c r="F293" s="222" t="s">
        <v>432</v>
      </c>
      <c r="G293" s="41"/>
      <c r="H293" s="41"/>
      <c r="I293" s="218"/>
      <c r="J293" s="41"/>
      <c r="K293" s="41"/>
      <c r="L293" s="45"/>
      <c r="M293" s="219"/>
      <c r="N293" s="220"/>
      <c r="O293" s="85"/>
      <c r="P293" s="85"/>
      <c r="Q293" s="85"/>
      <c r="R293" s="85"/>
      <c r="S293" s="85"/>
      <c r="T293" s="86"/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T293" s="18" t="s">
        <v>122</v>
      </c>
      <c r="AU293" s="18" t="s">
        <v>78</v>
      </c>
    </row>
    <row r="294" s="13" customFormat="1">
      <c r="A294" s="13"/>
      <c r="B294" s="223"/>
      <c r="C294" s="224"/>
      <c r="D294" s="216" t="s">
        <v>124</v>
      </c>
      <c r="E294" s="225" t="s">
        <v>19</v>
      </c>
      <c r="F294" s="226" t="s">
        <v>410</v>
      </c>
      <c r="G294" s="224"/>
      <c r="H294" s="227">
        <v>23.5</v>
      </c>
      <c r="I294" s="228"/>
      <c r="J294" s="224"/>
      <c r="K294" s="224"/>
      <c r="L294" s="229"/>
      <c r="M294" s="230"/>
      <c r="N294" s="231"/>
      <c r="O294" s="231"/>
      <c r="P294" s="231"/>
      <c r="Q294" s="231"/>
      <c r="R294" s="231"/>
      <c r="S294" s="231"/>
      <c r="T294" s="232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33" t="s">
        <v>124</v>
      </c>
      <c r="AU294" s="233" t="s">
        <v>78</v>
      </c>
      <c r="AV294" s="13" t="s">
        <v>78</v>
      </c>
      <c r="AW294" s="13" t="s">
        <v>31</v>
      </c>
      <c r="AX294" s="13" t="s">
        <v>69</v>
      </c>
      <c r="AY294" s="233" t="s">
        <v>112</v>
      </c>
    </row>
    <row r="295" s="13" customFormat="1">
      <c r="A295" s="13"/>
      <c r="B295" s="223"/>
      <c r="C295" s="224"/>
      <c r="D295" s="216" t="s">
        <v>124</v>
      </c>
      <c r="E295" s="225" t="s">
        <v>19</v>
      </c>
      <c r="F295" s="226" t="s">
        <v>411</v>
      </c>
      <c r="G295" s="224"/>
      <c r="H295" s="227">
        <v>23.5</v>
      </c>
      <c r="I295" s="228"/>
      <c r="J295" s="224"/>
      <c r="K295" s="224"/>
      <c r="L295" s="229"/>
      <c r="M295" s="230"/>
      <c r="N295" s="231"/>
      <c r="O295" s="231"/>
      <c r="P295" s="231"/>
      <c r="Q295" s="231"/>
      <c r="R295" s="231"/>
      <c r="S295" s="231"/>
      <c r="T295" s="232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3" t="s">
        <v>124</v>
      </c>
      <c r="AU295" s="233" t="s">
        <v>78</v>
      </c>
      <c r="AV295" s="13" t="s">
        <v>78</v>
      </c>
      <c r="AW295" s="13" t="s">
        <v>31</v>
      </c>
      <c r="AX295" s="13" t="s">
        <v>69</v>
      </c>
      <c r="AY295" s="233" t="s">
        <v>112</v>
      </c>
    </row>
    <row r="296" s="14" customFormat="1">
      <c r="A296" s="14"/>
      <c r="B296" s="235"/>
      <c r="C296" s="236"/>
      <c r="D296" s="216" t="s">
        <v>124</v>
      </c>
      <c r="E296" s="237" t="s">
        <v>19</v>
      </c>
      <c r="F296" s="238" t="s">
        <v>143</v>
      </c>
      <c r="G296" s="236"/>
      <c r="H296" s="239">
        <v>47</v>
      </c>
      <c r="I296" s="240"/>
      <c r="J296" s="236"/>
      <c r="K296" s="236"/>
      <c r="L296" s="241"/>
      <c r="M296" s="242"/>
      <c r="N296" s="243"/>
      <c r="O296" s="243"/>
      <c r="P296" s="243"/>
      <c r="Q296" s="243"/>
      <c r="R296" s="243"/>
      <c r="S296" s="243"/>
      <c r="T296" s="244"/>
      <c r="U296" s="14"/>
      <c r="V296" s="14"/>
      <c r="W296" s="14"/>
      <c r="X296" s="14"/>
      <c r="Y296" s="14"/>
      <c r="Z296" s="14"/>
      <c r="AA296" s="14"/>
      <c r="AB296" s="14"/>
      <c r="AC296" s="14"/>
      <c r="AD296" s="14"/>
      <c r="AE296" s="14"/>
      <c r="AT296" s="245" t="s">
        <v>124</v>
      </c>
      <c r="AU296" s="245" t="s">
        <v>78</v>
      </c>
      <c r="AV296" s="14" t="s">
        <v>118</v>
      </c>
      <c r="AW296" s="14" t="s">
        <v>31</v>
      </c>
      <c r="AX296" s="14" t="s">
        <v>76</v>
      </c>
      <c r="AY296" s="245" t="s">
        <v>112</v>
      </c>
    </row>
    <row r="297" s="12" customFormat="1" ht="22.8" customHeight="1">
      <c r="A297" s="12"/>
      <c r="B297" s="189"/>
      <c r="C297" s="190"/>
      <c r="D297" s="191" t="s">
        <v>68</v>
      </c>
      <c r="E297" s="266" t="s">
        <v>150</v>
      </c>
      <c r="F297" s="266" t="s">
        <v>433</v>
      </c>
      <c r="G297" s="190"/>
      <c r="H297" s="190"/>
      <c r="I297" s="193"/>
      <c r="J297" s="267">
        <f>BK297</f>
        <v>0</v>
      </c>
      <c r="K297" s="190"/>
      <c r="L297" s="195"/>
      <c r="M297" s="196"/>
      <c r="N297" s="197"/>
      <c r="O297" s="197"/>
      <c r="P297" s="198">
        <f>SUM(P298:P316)</f>
        <v>0</v>
      </c>
      <c r="Q297" s="197"/>
      <c r="R297" s="198">
        <f>SUM(R298:R316)</f>
        <v>170.87390000000002</v>
      </c>
      <c r="S297" s="197"/>
      <c r="T297" s="199">
        <f>SUM(T298:T316)</f>
        <v>231.95699999999999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200" t="s">
        <v>76</v>
      </c>
      <c r="AT297" s="201" t="s">
        <v>68</v>
      </c>
      <c r="AU297" s="201" t="s">
        <v>76</v>
      </c>
      <c r="AY297" s="200" t="s">
        <v>112</v>
      </c>
      <c r="BK297" s="202">
        <f>SUM(BK298:BK316)</f>
        <v>0</v>
      </c>
    </row>
    <row r="298" s="2" customFormat="1" ht="16.5" customHeight="1">
      <c r="A298" s="39"/>
      <c r="B298" s="40"/>
      <c r="C298" s="203" t="s">
        <v>434</v>
      </c>
      <c r="D298" s="203" t="s">
        <v>113</v>
      </c>
      <c r="E298" s="204" t="s">
        <v>435</v>
      </c>
      <c r="F298" s="205" t="s">
        <v>436</v>
      </c>
      <c r="G298" s="206" t="s">
        <v>116</v>
      </c>
      <c r="H298" s="207">
        <v>383.39999999999998</v>
      </c>
      <c r="I298" s="208"/>
      <c r="J298" s="209">
        <f>ROUND(I298*H298,2)</f>
        <v>0</v>
      </c>
      <c r="K298" s="205" t="s">
        <v>117</v>
      </c>
      <c r="L298" s="45"/>
      <c r="M298" s="210" t="s">
        <v>19</v>
      </c>
      <c r="N298" s="211" t="s">
        <v>40</v>
      </c>
      <c r="O298" s="85"/>
      <c r="P298" s="212">
        <f>O298*H298</f>
        <v>0</v>
      </c>
      <c r="Q298" s="212">
        <v>0</v>
      </c>
      <c r="R298" s="212">
        <f>Q298*H298</f>
        <v>0</v>
      </c>
      <c r="S298" s="212">
        <v>0</v>
      </c>
      <c r="T298" s="213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14" t="s">
        <v>118</v>
      </c>
      <c r="AT298" s="214" t="s">
        <v>113</v>
      </c>
      <c r="AU298" s="214" t="s">
        <v>78</v>
      </c>
      <c r="AY298" s="18" t="s">
        <v>112</v>
      </c>
      <c r="BE298" s="215">
        <f>IF(N298="základní",J298,0)</f>
        <v>0</v>
      </c>
      <c r="BF298" s="215">
        <f>IF(N298="snížená",J298,0)</f>
        <v>0</v>
      </c>
      <c r="BG298" s="215">
        <f>IF(N298="zákl. přenesená",J298,0)</f>
        <v>0</v>
      </c>
      <c r="BH298" s="215">
        <f>IF(N298="sníž. přenesená",J298,0)</f>
        <v>0</v>
      </c>
      <c r="BI298" s="215">
        <f>IF(N298="nulová",J298,0)</f>
        <v>0</v>
      </c>
      <c r="BJ298" s="18" t="s">
        <v>76</v>
      </c>
      <c r="BK298" s="215">
        <f>ROUND(I298*H298,2)</f>
        <v>0</v>
      </c>
      <c r="BL298" s="18" t="s">
        <v>118</v>
      </c>
      <c r="BM298" s="214" t="s">
        <v>437</v>
      </c>
    </row>
    <row r="299" s="2" customFormat="1">
      <c r="A299" s="39"/>
      <c r="B299" s="40"/>
      <c r="C299" s="41"/>
      <c r="D299" s="216" t="s">
        <v>120</v>
      </c>
      <c r="E299" s="41"/>
      <c r="F299" s="217" t="s">
        <v>438</v>
      </c>
      <c r="G299" s="41"/>
      <c r="H299" s="41"/>
      <c r="I299" s="218"/>
      <c r="J299" s="41"/>
      <c r="K299" s="41"/>
      <c r="L299" s="45"/>
      <c r="M299" s="219"/>
      <c r="N299" s="220"/>
      <c r="O299" s="85"/>
      <c r="P299" s="85"/>
      <c r="Q299" s="85"/>
      <c r="R299" s="85"/>
      <c r="S299" s="85"/>
      <c r="T299" s="86"/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T299" s="18" t="s">
        <v>120</v>
      </c>
      <c r="AU299" s="18" t="s">
        <v>78</v>
      </c>
    </row>
    <row r="300" s="2" customFormat="1">
      <c r="A300" s="39"/>
      <c r="B300" s="40"/>
      <c r="C300" s="41"/>
      <c r="D300" s="221" t="s">
        <v>122</v>
      </c>
      <c r="E300" s="41"/>
      <c r="F300" s="222" t="s">
        <v>439</v>
      </c>
      <c r="G300" s="41"/>
      <c r="H300" s="41"/>
      <c r="I300" s="218"/>
      <c r="J300" s="41"/>
      <c r="K300" s="41"/>
      <c r="L300" s="45"/>
      <c r="M300" s="219"/>
      <c r="N300" s="220"/>
      <c r="O300" s="85"/>
      <c r="P300" s="85"/>
      <c r="Q300" s="85"/>
      <c r="R300" s="85"/>
      <c r="S300" s="85"/>
      <c r="T300" s="86"/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T300" s="18" t="s">
        <v>122</v>
      </c>
      <c r="AU300" s="18" t="s">
        <v>78</v>
      </c>
    </row>
    <row r="301" s="13" customFormat="1">
      <c r="A301" s="13"/>
      <c r="B301" s="223"/>
      <c r="C301" s="224"/>
      <c r="D301" s="216" t="s">
        <v>124</v>
      </c>
      <c r="E301" s="225" t="s">
        <v>19</v>
      </c>
      <c r="F301" s="226" t="s">
        <v>440</v>
      </c>
      <c r="G301" s="224"/>
      <c r="H301" s="227">
        <v>383.39999999999998</v>
      </c>
      <c r="I301" s="228"/>
      <c r="J301" s="224"/>
      <c r="K301" s="224"/>
      <c r="L301" s="229"/>
      <c r="M301" s="230"/>
      <c r="N301" s="231"/>
      <c r="O301" s="231"/>
      <c r="P301" s="231"/>
      <c r="Q301" s="231"/>
      <c r="R301" s="231"/>
      <c r="S301" s="231"/>
      <c r="T301" s="232"/>
      <c r="U301" s="13"/>
      <c r="V301" s="13"/>
      <c r="W301" s="13"/>
      <c r="X301" s="13"/>
      <c r="Y301" s="13"/>
      <c r="Z301" s="13"/>
      <c r="AA301" s="13"/>
      <c r="AB301" s="13"/>
      <c r="AC301" s="13"/>
      <c r="AD301" s="13"/>
      <c r="AE301" s="13"/>
      <c r="AT301" s="233" t="s">
        <v>124</v>
      </c>
      <c r="AU301" s="233" t="s">
        <v>78</v>
      </c>
      <c r="AV301" s="13" t="s">
        <v>78</v>
      </c>
      <c r="AW301" s="13" t="s">
        <v>31</v>
      </c>
      <c r="AX301" s="13" t="s">
        <v>76</v>
      </c>
      <c r="AY301" s="233" t="s">
        <v>112</v>
      </c>
    </row>
    <row r="302" s="2" customFormat="1" ht="16.5" customHeight="1">
      <c r="A302" s="39"/>
      <c r="B302" s="40"/>
      <c r="C302" s="203" t="s">
        <v>441</v>
      </c>
      <c r="D302" s="203" t="s">
        <v>113</v>
      </c>
      <c r="E302" s="204" t="s">
        <v>442</v>
      </c>
      <c r="F302" s="205" t="s">
        <v>443</v>
      </c>
      <c r="G302" s="206" t="s">
        <v>116</v>
      </c>
      <c r="H302" s="207">
        <v>383.39999999999998</v>
      </c>
      <c r="I302" s="208"/>
      <c r="J302" s="209">
        <f>ROUND(I302*H302,2)</f>
        <v>0</v>
      </c>
      <c r="K302" s="205" t="s">
        <v>117</v>
      </c>
      <c r="L302" s="45"/>
      <c r="M302" s="210" t="s">
        <v>19</v>
      </c>
      <c r="N302" s="211" t="s">
        <v>40</v>
      </c>
      <c r="O302" s="85"/>
      <c r="P302" s="212">
        <f>O302*H302</f>
        <v>0</v>
      </c>
      <c r="Q302" s="212">
        <v>0.083500000000000005</v>
      </c>
      <c r="R302" s="212">
        <f>Q302*H302</f>
        <v>32.0139</v>
      </c>
      <c r="S302" s="212">
        <v>0</v>
      </c>
      <c r="T302" s="213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14" t="s">
        <v>118</v>
      </c>
      <c r="AT302" s="214" t="s">
        <v>113</v>
      </c>
      <c r="AU302" s="214" t="s">
        <v>78</v>
      </c>
      <c r="AY302" s="18" t="s">
        <v>112</v>
      </c>
      <c r="BE302" s="215">
        <f>IF(N302="základní",J302,0)</f>
        <v>0</v>
      </c>
      <c r="BF302" s="215">
        <f>IF(N302="snížená",J302,0)</f>
        <v>0</v>
      </c>
      <c r="BG302" s="215">
        <f>IF(N302="zákl. přenesená",J302,0)</f>
        <v>0</v>
      </c>
      <c r="BH302" s="215">
        <f>IF(N302="sníž. přenesená",J302,0)</f>
        <v>0</v>
      </c>
      <c r="BI302" s="215">
        <f>IF(N302="nulová",J302,0)</f>
        <v>0</v>
      </c>
      <c r="BJ302" s="18" t="s">
        <v>76</v>
      </c>
      <c r="BK302" s="215">
        <f>ROUND(I302*H302,2)</f>
        <v>0</v>
      </c>
      <c r="BL302" s="18" t="s">
        <v>118</v>
      </c>
      <c r="BM302" s="214" t="s">
        <v>444</v>
      </c>
    </row>
    <row r="303" s="2" customFormat="1">
      <c r="A303" s="39"/>
      <c r="B303" s="40"/>
      <c r="C303" s="41"/>
      <c r="D303" s="216" t="s">
        <v>120</v>
      </c>
      <c r="E303" s="41"/>
      <c r="F303" s="217" t="s">
        <v>445</v>
      </c>
      <c r="G303" s="41"/>
      <c r="H303" s="41"/>
      <c r="I303" s="218"/>
      <c r="J303" s="41"/>
      <c r="K303" s="41"/>
      <c r="L303" s="45"/>
      <c r="M303" s="219"/>
      <c r="N303" s="220"/>
      <c r="O303" s="85"/>
      <c r="P303" s="85"/>
      <c r="Q303" s="85"/>
      <c r="R303" s="85"/>
      <c r="S303" s="85"/>
      <c r="T303" s="86"/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T303" s="18" t="s">
        <v>120</v>
      </c>
      <c r="AU303" s="18" t="s">
        <v>78</v>
      </c>
    </row>
    <row r="304" s="2" customFormat="1">
      <c r="A304" s="39"/>
      <c r="B304" s="40"/>
      <c r="C304" s="41"/>
      <c r="D304" s="221" t="s">
        <v>122</v>
      </c>
      <c r="E304" s="41"/>
      <c r="F304" s="222" t="s">
        <v>446</v>
      </c>
      <c r="G304" s="41"/>
      <c r="H304" s="41"/>
      <c r="I304" s="218"/>
      <c r="J304" s="41"/>
      <c r="K304" s="41"/>
      <c r="L304" s="45"/>
      <c r="M304" s="219"/>
      <c r="N304" s="220"/>
      <c r="O304" s="85"/>
      <c r="P304" s="85"/>
      <c r="Q304" s="85"/>
      <c r="R304" s="85"/>
      <c r="S304" s="85"/>
      <c r="T304" s="86"/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T304" s="18" t="s">
        <v>122</v>
      </c>
      <c r="AU304" s="18" t="s">
        <v>78</v>
      </c>
    </row>
    <row r="305" s="13" customFormat="1">
      <c r="A305" s="13"/>
      <c r="B305" s="223"/>
      <c r="C305" s="224"/>
      <c r="D305" s="216" t="s">
        <v>124</v>
      </c>
      <c r="E305" s="225" t="s">
        <v>19</v>
      </c>
      <c r="F305" s="226" t="s">
        <v>149</v>
      </c>
      <c r="G305" s="224"/>
      <c r="H305" s="227">
        <v>383.39999999999998</v>
      </c>
      <c r="I305" s="228"/>
      <c r="J305" s="224"/>
      <c r="K305" s="224"/>
      <c r="L305" s="229"/>
      <c r="M305" s="230"/>
      <c r="N305" s="231"/>
      <c r="O305" s="231"/>
      <c r="P305" s="231"/>
      <c r="Q305" s="231"/>
      <c r="R305" s="231"/>
      <c r="S305" s="231"/>
      <c r="T305" s="232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33" t="s">
        <v>124</v>
      </c>
      <c r="AU305" s="233" t="s">
        <v>78</v>
      </c>
      <c r="AV305" s="13" t="s">
        <v>78</v>
      </c>
      <c r="AW305" s="13" t="s">
        <v>31</v>
      </c>
      <c r="AX305" s="13" t="s">
        <v>76</v>
      </c>
      <c r="AY305" s="233" t="s">
        <v>112</v>
      </c>
    </row>
    <row r="306" s="2" customFormat="1" ht="21.75" customHeight="1">
      <c r="A306" s="39"/>
      <c r="B306" s="40"/>
      <c r="C306" s="203" t="s">
        <v>447</v>
      </c>
      <c r="D306" s="203" t="s">
        <v>113</v>
      </c>
      <c r="E306" s="204" t="s">
        <v>448</v>
      </c>
      <c r="F306" s="205" t="s">
        <v>449</v>
      </c>
      <c r="G306" s="206" t="s">
        <v>116</v>
      </c>
      <c r="H306" s="207">
        <v>383.39999999999998</v>
      </c>
      <c r="I306" s="208"/>
      <c r="J306" s="209">
        <f>ROUND(I306*H306,2)</f>
        <v>0</v>
      </c>
      <c r="K306" s="205" t="s">
        <v>117</v>
      </c>
      <c r="L306" s="45"/>
      <c r="M306" s="210" t="s">
        <v>19</v>
      </c>
      <c r="N306" s="211" t="s">
        <v>40</v>
      </c>
      <c r="O306" s="85"/>
      <c r="P306" s="212">
        <f>O306*H306</f>
        <v>0</v>
      </c>
      <c r="Q306" s="212">
        <v>0</v>
      </c>
      <c r="R306" s="212">
        <f>Q306*H306</f>
        <v>0</v>
      </c>
      <c r="S306" s="212">
        <v>0.42499999999999999</v>
      </c>
      <c r="T306" s="213">
        <f>S306*H306</f>
        <v>162.94499999999999</v>
      </c>
      <c r="U306" s="39"/>
      <c r="V306" s="39"/>
      <c r="W306" s="39"/>
      <c r="X306" s="39"/>
      <c r="Y306" s="39"/>
      <c r="Z306" s="39"/>
      <c r="AA306" s="39"/>
      <c r="AB306" s="39"/>
      <c r="AC306" s="39"/>
      <c r="AD306" s="39"/>
      <c r="AE306" s="39"/>
      <c r="AR306" s="214" t="s">
        <v>118</v>
      </c>
      <c r="AT306" s="214" t="s">
        <v>113</v>
      </c>
      <c r="AU306" s="214" t="s">
        <v>78</v>
      </c>
      <c r="AY306" s="18" t="s">
        <v>112</v>
      </c>
      <c r="BE306" s="215">
        <f>IF(N306="základní",J306,0)</f>
        <v>0</v>
      </c>
      <c r="BF306" s="215">
        <f>IF(N306="snížená",J306,0)</f>
        <v>0</v>
      </c>
      <c r="BG306" s="215">
        <f>IF(N306="zákl. přenesená",J306,0)</f>
        <v>0</v>
      </c>
      <c r="BH306" s="215">
        <f>IF(N306="sníž. přenesená",J306,0)</f>
        <v>0</v>
      </c>
      <c r="BI306" s="215">
        <f>IF(N306="nulová",J306,0)</f>
        <v>0</v>
      </c>
      <c r="BJ306" s="18" t="s">
        <v>76</v>
      </c>
      <c r="BK306" s="215">
        <f>ROUND(I306*H306,2)</f>
        <v>0</v>
      </c>
      <c r="BL306" s="18" t="s">
        <v>118</v>
      </c>
      <c r="BM306" s="214" t="s">
        <v>450</v>
      </c>
    </row>
    <row r="307" s="2" customFormat="1">
      <c r="A307" s="39"/>
      <c r="B307" s="40"/>
      <c r="C307" s="41"/>
      <c r="D307" s="216" t="s">
        <v>120</v>
      </c>
      <c r="E307" s="41"/>
      <c r="F307" s="217" t="s">
        <v>451</v>
      </c>
      <c r="G307" s="41"/>
      <c r="H307" s="41"/>
      <c r="I307" s="218"/>
      <c r="J307" s="41"/>
      <c r="K307" s="41"/>
      <c r="L307" s="45"/>
      <c r="M307" s="219"/>
      <c r="N307" s="220"/>
      <c r="O307" s="85"/>
      <c r="P307" s="85"/>
      <c r="Q307" s="85"/>
      <c r="R307" s="85"/>
      <c r="S307" s="85"/>
      <c r="T307" s="86"/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T307" s="18" t="s">
        <v>120</v>
      </c>
      <c r="AU307" s="18" t="s">
        <v>78</v>
      </c>
    </row>
    <row r="308" s="2" customFormat="1">
      <c r="A308" s="39"/>
      <c r="B308" s="40"/>
      <c r="C308" s="41"/>
      <c r="D308" s="221" t="s">
        <v>122</v>
      </c>
      <c r="E308" s="41"/>
      <c r="F308" s="222" t="s">
        <v>452</v>
      </c>
      <c r="G308" s="41"/>
      <c r="H308" s="41"/>
      <c r="I308" s="218"/>
      <c r="J308" s="41"/>
      <c r="K308" s="41"/>
      <c r="L308" s="45"/>
      <c r="M308" s="219"/>
      <c r="N308" s="220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122</v>
      </c>
      <c r="AU308" s="18" t="s">
        <v>78</v>
      </c>
    </row>
    <row r="309" s="13" customFormat="1">
      <c r="A309" s="13"/>
      <c r="B309" s="223"/>
      <c r="C309" s="224"/>
      <c r="D309" s="216" t="s">
        <v>124</v>
      </c>
      <c r="E309" s="225" t="s">
        <v>19</v>
      </c>
      <c r="F309" s="226" t="s">
        <v>440</v>
      </c>
      <c r="G309" s="224"/>
      <c r="H309" s="227">
        <v>383.39999999999998</v>
      </c>
      <c r="I309" s="228"/>
      <c r="J309" s="224"/>
      <c r="K309" s="224"/>
      <c r="L309" s="229"/>
      <c r="M309" s="230"/>
      <c r="N309" s="231"/>
      <c r="O309" s="231"/>
      <c r="P309" s="231"/>
      <c r="Q309" s="231"/>
      <c r="R309" s="231"/>
      <c r="S309" s="231"/>
      <c r="T309" s="232"/>
      <c r="U309" s="13"/>
      <c r="V309" s="13"/>
      <c r="W309" s="13"/>
      <c r="X309" s="13"/>
      <c r="Y309" s="13"/>
      <c r="Z309" s="13"/>
      <c r="AA309" s="13"/>
      <c r="AB309" s="13"/>
      <c r="AC309" s="13"/>
      <c r="AD309" s="13"/>
      <c r="AE309" s="13"/>
      <c r="AT309" s="233" t="s">
        <v>124</v>
      </c>
      <c r="AU309" s="233" t="s">
        <v>78</v>
      </c>
      <c r="AV309" s="13" t="s">
        <v>78</v>
      </c>
      <c r="AW309" s="13" t="s">
        <v>31</v>
      </c>
      <c r="AX309" s="13" t="s">
        <v>76</v>
      </c>
      <c r="AY309" s="233" t="s">
        <v>112</v>
      </c>
    </row>
    <row r="310" s="2" customFormat="1" ht="16.5" customHeight="1">
      <c r="A310" s="39"/>
      <c r="B310" s="40"/>
      <c r="C310" s="203" t="s">
        <v>453</v>
      </c>
      <c r="D310" s="203" t="s">
        <v>113</v>
      </c>
      <c r="E310" s="204" t="s">
        <v>454</v>
      </c>
      <c r="F310" s="205" t="s">
        <v>455</v>
      </c>
      <c r="G310" s="206" t="s">
        <v>116</v>
      </c>
      <c r="H310" s="207">
        <v>383.39999999999998</v>
      </c>
      <c r="I310" s="208"/>
      <c r="J310" s="209">
        <f>ROUND(I310*H310,2)</f>
        <v>0</v>
      </c>
      <c r="K310" s="205" t="s">
        <v>117</v>
      </c>
      <c r="L310" s="45"/>
      <c r="M310" s="210" t="s">
        <v>19</v>
      </c>
      <c r="N310" s="211" t="s">
        <v>40</v>
      </c>
      <c r="O310" s="85"/>
      <c r="P310" s="212">
        <f>O310*H310</f>
        <v>0</v>
      </c>
      <c r="Q310" s="212">
        <v>0</v>
      </c>
      <c r="R310" s="212">
        <f>Q310*H310</f>
        <v>0</v>
      </c>
      <c r="S310" s="212">
        <v>0.17999999999999999</v>
      </c>
      <c r="T310" s="213">
        <f>S310*H310</f>
        <v>69.012</v>
      </c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R310" s="214" t="s">
        <v>118</v>
      </c>
      <c r="AT310" s="214" t="s">
        <v>113</v>
      </c>
      <c r="AU310" s="214" t="s">
        <v>78</v>
      </c>
      <c r="AY310" s="18" t="s">
        <v>112</v>
      </c>
      <c r="BE310" s="215">
        <f>IF(N310="základní",J310,0)</f>
        <v>0</v>
      </c>
      <c r="BF310" s="215">
        <f>IF(N310="snížená",J310,0)</f>
        <v>0</v>
      </c>
      <c r="BG310" s="215">
        <f>IF(N310="zákl. přenesená",J310,0)</f>
        <v>0</v>
      </c>
      <c r="BH310" s="215">
        <f>IF(N310="sníž. přenesená",J310,0)</f>
        <v>0</v>
      </c>
      <c r="BI310" s="215">
        <f>IF(N310="nulová",J310,0)</f>
        <v>0</v>
      </c>
      <c r="BJ310" s="18" t="s">
        <v>76</v>
      </c>
      <c r="BK310" s="215">
        <f>ROUND(I310*H310,2)</f>
        <v>0</v>
      </c>
      <c r="BL310" s="18" t="s">
        <v>118</v>
      </c>
      <c r="BM310" s="214" t="s">
        <v>456</v>
      </c>
    </row>
    <row r="311" s="2" customFormat="1">
      <c r="A311" s="39"/>
      <c r="B311" s="40"/>
      <c r="C311" s="41"/>
      <c r="D311" s="216" t="s">
        <v>120</v>
      </c>
      <c r="E311" s="41"/>
      <c r="F311" s="217" t="s">
        <v>457</v>
      </c>
      <c r="G311" s="41"/>
      <c r="H311" s="41"/>
      <c r="I311" s="218"/>
      <c r="J311" s="41"/>
      <c r="K311" s="41"/>
      <c r="L311" s="45"/>
      <c r="M311" s="219"/>
      <c r="N311" s="220"/>
      <c r="O311" s="85"/>
      <c r="P311" s="85"/>
      <c r="Q311" s="85"/>
      <c r="R311" s="85"/>
      <c r="S311" s="85"/>
      <c r="T311" s="86"/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T311" s="18" t="s">
        <v>120</v>
      </c>
      <c r="AU311" s="18" t="s">
        <v>78</v>
      </c>
    </row>
    <row r="312" s="2" customFormat="1">
      <c r="A312" s="39"/>
      <c r="B312" s="40"/>
      <c r="C312" s="41"/>
      <c r="D312" s="221" t="s">
        <v>122</v>
      </c>
      <c r="E312" s="41"/>
      <c r="F312" s="222" t="s">
        <v>458</v>
      </c>
      <c r="G312" s="41"/>
      <c r="H312" s="41"/>
      <c r="I312" s="218"/>
      <c r="J312" s="41"/>
      <c r="K312" s="41"/>
      <c r="L312" s="45"/>
      <c r="M312" s="219"/>
      <c r="N312" s="220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122</v>
      </c>
      <c r="AU312" s="18" t="s">
        <v>78</v>
      </c>
    </row>
    <row r="313" s="13" customFormat="1">
      <c r="A313" s="13"/>
      <c r="B313" s="223"/>
      <c r="C313" s="224"/>
      <c r="D313" s="216" t="s">
        <v>124</v>
      </c>
      <c r="E313" s="225" t="s">
        <v>19</v>
      </c>
      <c r="F313" s="226" t="s">
        <v>149</v>
      </c>
      <c r="G313" s="224"/>
      <c r="H313" s="227">
        <v>383.39999999999998</v>
      </c>
      <c r="I313" s="228"/>
      <c r="J313" s="224"/>
      <c r="K313" s="224"/>
      <c r="L313" s="229"/>
      <c r="M313" s="230"/>
      <c r="N313" s="231"/>
      <c r="O313" s="231"/>
      <c r="P313" s="231"/>
      <c r="Q313" s="231"/>
      <c r="R313" s="231"/>
      <c r="S313" s="231"/>
      <c r="T313" s="232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3" t="s">
        <v>124</v>
      </c>
      <c r="AU313" s="233" t="s">
        <v>78</v>
      </c>
      <c r="AV313" s="13" t="s">
        <v>78</v>
      </c>
      <c r="AW313" s="13" t="s">
        <v>31</v>
      </c>
      <c r="AX313" s="13" t="s">
        <v>76</v>
      </c>
      <c r="AY313" s="233" t="s">
        <v>112</v>
      </c>
    </row>
    <row r="314" s="2" customFormat="1" ht="16.5" customHeight="1">
      <c r="A314" s="39"/>
      <c r="B314" s="40"/>
      <c r="C314" s="256" t="s">
        <v>459</v>
      </c>
      <c r="D314" s="256" t="s">
        <v>244</v>
      </c>
      <c r="E314" s="257" t="s">
        <v>460</v>
      </c>
      <c r="F314" s="258" t="s">
        <v>461</v>
      </c>
      <c r="G314" s="259" t="s">
        <v>462</v>
      </c>
      <c r="H314" s="260">
        <v>106</v>
      </c>
      <c r="I314" s="261"/>
      <c r="J314" s="262">
        <f>ROUND(I314*H314,2)</f>
        <v>0</v>
      </c>
      <c r="K314" s="258" t="s">
        <v>19</v>
      </c>
      <c r="L314" s="263"/>
      <c r="M314" s="264" t="s">
        <v>19</v>
      </c>
      <c r="N314" s="265" t="s">
        <v>40</v>
      </c>
      <c r="O314" s="85"/>
      <c r="P314" s="212">
        <f>O314*H314</f>
        <v>0</v>
      </c>
      <c r="Q314" s="212">
        <v>1.3100000000000001</v>
      </c>
      <c r="R314" s="212">
        <f>Q314*H314</f>
        <v>138.86000000000001</v>
      </c>
      <c r="S314" s="212">
        <v>0</v>
      </c>
      <c r="T314" s="213">
        <f>S314*H314</f>
        <v>0</v>
      </c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R314" s="214" t="s">
        <v>174</v>
      </c>
      <c r="AT314" s="214" t="s">
        <v>244</v>
      </c>
      <c r="AU314" s="214" t="s">
        <v>78</v>
      </c>
      <c r="AY314" s="18" t="s">
        <v>112</v>
      </c>
      <c r="BE314" s="215">
        <f>IF(N314="základní",J314,0)</f>
        <v>0</v>
      </c>
      <c r="BF314" s="215">
        <f>IF(N314="snížená",J314,0)</f>
        <v>0</v>
      </c>
      <c r="BG314" s="215">
        <f>IF(N314="zákl. přenesená",J314,0)</f>
        <v>0</v>
      </c>
      <c r="BH314" s="215">
        <f>IF(N314="sníž. přenesená",J314,0)</f>
        <v>0</v>
      </c>
      <c r="BI314" s="215">
        <f>IF(N314="nulová",J314,0)</f>
        <v>0</v>
      </c>
      <c r="BJ314" s="18" t="s">
        <v>76</v>
      </c>
      <c r="BK314" s="215">
        <f>ROUND(I314*H314,2)</f>
        <v>0</v>
      </c>
      <c r="BL314" s="18" t="s">
        <v>118</v>
      </c>
      <c r="BM314" s="214" t="s">
        <v>463</v>
      </c>
    </row>
    <row r="315" s="2" customFormat="1">
      <c r="A315" s="39"/>
      <c r="B315" s="40"/>
      <c r="C315" s="41"/>
      <c r="D315" s="216" t="s">
        <v>120</v>
      </c>
      <c r="E315" s="41"/>
      <c r="F315" s="217" t="s">
        <v>464</v>
      </c>
      <c r="G315" s="41"/>
      <c r="H315" s="41"/>
      <c r="I315" s="218"/>
      <c r="J315" s="41"/>
      <c r="K315" s="41"/>
      <c r="L315" s="45"/>
      <c r="M315" s="219"/>
      <c r="N315" s="220"/>
      <c r="O315" s="85"/>
      <c r="P315" s="85"/>
      <c r="Q315" s="85"/>
      <c r="R315" s="85"/>
      <c r="S315" s="85"/>
      <c r="T315" s="86"/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T315" s="18" t="s">
        <v>120</v>
      </c>
      <c r="AU315" s="18" t="s">
        <v>78</v>
      </c>
    </row>
    <row r="316" s="13" customFormat="1">
      <c r="A316" s="13"/>
      <c r="B316" s="223"/>
      <c r="C316" s="224"/>
      <c r="D316" s="216" t="s">
        <v>124</v>
      </c>
      <c r="E316" s="225" t="s">
        <v>19</v>
      </c>
      <c r="F316" s="226" t="s">
        <v>465</v>
      </c>
      <c r="G316" s="224"/>
      <c r="H316" s="227">
        <v>106</v>
      </c>
      <c r="I316" s="228"/>
      <c r="J316" s="224"/>
      <c r="K316" s="224"/>
      <c r="L316" s="229"/>
      <c r="M316" s="230"/>
      <c r="N316" s="231"/>
      <c r="O316" s="231"/>
      <c r="P316" s="231"/>
      <c r="Q316" s="231"/>
      <c r="R316" s="231"/>
      <c r="S316" s="231"/>
      <c r="T316" s="232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3" t="s">
        <v>124</v>
      </c>
      <c r="AU316" s="233" t="s">
        <v>78</v>
      </c>
      <c r="AV316" s="13" t="s">
        <v>78</v>
      </c>
      <c r="AW316" s="13" t="s">
        <v>31</v>
      </c>
      <c r="AX316" s="13" t="s">
        <v>76</v>
      </c>
      <c r="AY316" s="233" t="s">
        <v>112</v>
      </c>
    </row>
    <row r="317" s="12" customFormat="1" ht="22.8" customHeight="1">
      <c r="A317" s="12"/>
      <c r="B317" s="189"/>
      <c r="C317" s="190"/>
      <c r="D317" s="191" t="s">
        <v>68</v>
      </c>
      <c r="E317" s="266" t="s">
        <v>186</v>
      </c>
      <c r="F317" s="266" t="s">
        <v>466</v>
      </c>
      <c r="G317" s="190"/>
      <c r="H317" s="190"/>
      <c r="I317" s="193"/>
      <c r="J317" s="267">
        <f>BK317</f>
        <v>0</v>
      </c>
      <c r="K317" s="190"/>
      <c r="L317" s="195"/>
      <c r="M317" s="196"/>
      <c r="N317" s="197"/>
      <c r="O317" s="197"/>
      <c r="P317" s="198">
        <f>SUM(P318:P334)</f>
        <v>0</v>
      </c>
      <c r="Q317" s="197"/>
      <c r="R317" s="198">
        <f>SUM(R318:R334)</f>
        <v>0.66913</v>
      </c>
      <c r="S317" s="197"/>
      <c r="T317" s="199">
        <f>SUM(T318:T334)</f>
        <v>29.081519999999998</v>
      </c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R317" s="200" t="s">
        <v>76</v>
      </c>
      <c r="AT317" s="201" t="s">
        <v>68</v>
      </c>
      <c r="AU317" s="201" t="s">
        <v>76</v>
      </c>
      <c r="AY317" s="200" t="s">
        <v>112</v>
      </c>
      <c r="BK317" s="202">
        <f>SUM(BK318:BK334)</f>
        <v>0</v>
      </c>
    </row>
    <row r="318" s="2" customFormat="1" ht="16.5" customHeight="1">
      <c r="A318" s="39"/>
      <c r="B318" s="40"/>
      <c r="C318" s="203" t="s">
        <v>467</v>
      </c>
      <c r="D318" s="203" t="s">
        <v>113</v>
      </c>
      <c r="E318" s="204" t="s">
        <v>468</v>
      </c>
      <c r="F318" s="205" t="s">
        <v>469</v>
      </c>
      <c r="G318" s="206" t="s">
        <v>462</v>
      </c>
      <c r="H318" s="207">
        <v>2</v>
      </c>
      <c r="I318" s="208"/>
      <c r="J318" s="209">
        <f>ROUND(I318*H318,2)</f>
        <v>0</v>
      </c>
      <c r="K318" s="205" t="s">
        <v>117</v>
      </c>
      <c r="L318" s="45"/>
      <c r="M318" s="210" t="s">
        <v>19</v>
      </c>
      <c r="N318" s="211" t="s">
        <v>40</v>
      </c>
      <c r="O318" s="85"/>
      <c r="P318" s="212">
        <f>O318*H318</f>
        <v>0</v>
      </c>
      <c r="Q318" s="212">
        <v>0.0064850000000000003</v>
      </c>
      <c r="R318" s="212">
        <f>Q318*H318</f>
        <v>0.012970000000000001</v>
      </c>
      <c r="S318" s="212">
        <v>0</v>
      </c>
      <c r="T318" s="213">
        <f>S318*H318</f>
        <v>0</v>
      </c>
      <c r="U318" s="39"/>
      <c r="V318" s="39"/>
      <c r="W318" s="39"/>
      <c r="X318" s="39"/>
      <c r="Y318" s="39"/>
      <c r="Z318" s="39"/>
      <c r="AA318" s="39"/>
      <c r="AB318" s="39"/>
      <c r="AC318" s="39"/>
      <c r="AD318" s="39"/>
      <c r="AE318" s="39"/>
      <c r="AR318" s="214" t="s">
        <v>118</v>
      </c>
      <c r="AT318" s="214" t="s">
        <v>113</v>
      </c>
      <c r="AU318" s="214" t="s">
        <v>78</v>
      </c>
      <c r="AY318" s="18" t="s">
        <v>112</v>
      </c>
      <c r="BE318" s="215">
        <f>IF(N318="základní",J318,0)</f>
        <v>0</v>
      </c>
      <c r="BF318" s="215">
        <f>IF(N318="snížená",J318,0)</f>
        <v>0</v>
      </c>
      <c r="BG318" s="215">
        <f>IF(N318="zákl. přenesená",J318,0)</f>
        <v>0</v>
      </c>
      <c r="BH318" s="215">
        <f>IF(N318="sníž. přenesená",J318,0)</f>
        <v>0</v>
      </c>
      <c r="BI318" s="215">
        <f>IF(N318="nulová",J318,0)</f>
        <v>0</v>
      </c>
      <c r="BJ318" s="18" t="s">
        <v>76</v>
      </c>
      <c r="BK318" s="215">
        <f>ROUND(I318*H318,2)</f>
        <v>0</v>
      </c>
      <c r="BL318" s="18" t="s">
        <v>118</v>
      </c>
      <c r="BM318" s="214" t="s">
        <v>470</v>
      </c>
    </row>
    <row r="319" s="2" customFormat="1">
      <c r="A319" s="39"/>
      <c r="B319" s="40"/>
      <c r="C319" s="41"/>
      <c r="D319" s="216" t="s">
        <v>120</v>
      </c>
      <c r="E319" s="41"/>
      <c r="F319" s="217" t="s">
        <v>471</v>
      </c>
      <c r="G319" s="41"/>
      <c r="H319" s="41"/>
      <c r="I319" s="218"/>
      <c r="J319" s="41"/>
      <c r="K319" s="41"/>
      <c r="L319" s="45"/>
      <c r="M319" s="219"/>
      <c r="N319" s="220"/>
      <c r="O319" s="85"/>
      <c r="P319" s="85"/>
      <c r="Q319" s="85"/>
      <c r="R319" s="85"/>
      <c r="S319" s="85"/>
      <c r="T319" s="86"/>
      <c r="U319" s="39"/>
      <c r="V319" s="39"/>
      <c r="W319" s="39"/>
      <c r="X319" s="39"/>
      <c r="Y319" s="39"/>
      <c r="Z319" s="39"/>
      <c r="AA319" s="39"/>
      <c r="AB319" s="39"/>
      <c r="AC319" s="39"/>
      <c r="AD319" s="39"/>
      <c r="AE319" s="39"/>
      <c r="AT319" s="18" t="s">
        <v>120</v>
      </c>
      <c r="AU319" s="18" t="s">
        <v>78</v>
      </c>
    </row>
    <row r="320" s="2" customFormat="1">
      <c r="A320" s="39"/>
      <c r="B320" s="40"/>
      <c r="C320" s="41"/>
      <c r="D320" s="221" t="s">
        <v>122</v>
      </c>
      <c r="E320" s="41"/>
      <c r="F320" s="222" t="s">
        <v>472</v>
      </c>
      <c r="G320" s="41"/>
      <c r="H320" s="41"/>
      <c r="I320" s="218"/>
      <c r="J320" s="41"/>
      <c r="K320" s="41"/>
      <c r="L320" s="45"/>
      <c r="M320" s="219"/>
      <c r="N320" s="220"/>
      <c r="O320" s="85"/>
      <c r="P320" s="85"/>
      <c r="Q320" s="85"/>
      <c r="R320" s="85"/>
      <c r="S320" s="85"/>
      <c r="T320" s="86"/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T320" s="18" t="s">
        <v>122</v>
      </c>
      <c r="AU320" s="18" t="s">
        <v>78</v>
      </c>
    </row>
    <row r="321" s="13" customFormat="1">
      <c r="A321" s="13"/>
      <c r="B321" s="223"/>
      <c r="C321" s="224"/>
      <c r="D321" s="216" t="s">
        <v>124</v>
      </c>
      <c r="E321" s="225" t="s">
        <v>19</v>
      </c>
      <c r="F321" s="226" t="s">
        <v>78</v>
      </c>
      <c r="G321" s="224"/>
      <c r="H321" s="227">
        <v>2</v>
      </c>
      <c r="I321" s="228"/>
      <c r="J321" s="224"/>
      <c r="K321" s="224"/>
      <c r="L321" s="229"/>
      <c r="M321" s="230"/>
      <c r="N321" s="231"/>
      <c r="O321" s="231"/>
      <c r="P321" s="231"/>
      <c r="Q321" s="231"/>
      <c r="R321" s="231"/>
      <c r="S321" s="231"/>
      <c r="T321" s="232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33" t="s">
        <v>124</v>
      </c>
      <c r="AU321" s="233" t="s">
        <v>78</v>
      </c>
      <c r="AV321" s="13" t="s">
        <v>78</v>
      </c>
      <c r="AW321" s="13" t="s">
        <v>31</v>
      </c>
      <c r="AX321" s="13" t="s">
        <v>76</v>
      </c>
      <c r="AY321" s="233" t="s">
        <v>112</v>
      </c>
    </row>
    <row r="322" s="2" customFormat="1" ht="16.5" customHeight="1">
      <c r="A322" s="39"/>
      <c r="B322" s="40"/>
      <c r="C322" s="203" t="s">
        <v>473</v>
      </c>
      <c r="D322" s="203" t="s">
        <v>113</v>
      </c>
      <c r="E322" s="204" t="s">
        <v>474</v>
      </c>
      <c r="F322" s="205" t="s">
        <v>475</v>
      </c>
      <c r="G322" s="206" t="s">
        <v>170</v>
      </c>
      <c r="H322" s="207">
        <v>5.468</v>
      </c>
      <c r="I322" s="208"/>
      <c r="J322" s="209">
        <f>ROUND(I322*H322,2)</f>
        <v>0</v>
      </c>
      <c r="K322" s="205" t="s">
        <v>117</v>
      </c>
      <c r="L322" s="45"/>
      <c r="M322" s="210" t="s">
        <v>19</v>
      </c>
      <c r="N322" s="211" t="s">
        <v>40</v>
      </c>
      <c r="O322" s="85"/>
      <c r="P322" s="212">
        <f>O322*H322</f>
        <v>0</v>
      </c>
      <c r="Q322" s="212">
        <v>0.12</v>
      </c>
      <c r="R322" s="212">
        <f>Q322*H322</f>
        <v>0.65615999999999997</v>
      </c>
      <c r="S322" s="212">
        <v>2.4900000000000002</v>
      </c>
      <c r="T322" s="213">
        <f>S322*H322</f>
        <v>13.615320000000001</v>
      </c>
      <c r="U322" s="39"/>
      <c r="V322" s="39"/>
      <c r="W322" s="39"/>
      <c r="X322" s="39"/>
      <c r="Y322" s="39"/>
      <c r="Z322" s="39"/>
      <c r="AA322" s="39"/>
      <c r="AB322" s="39"/>
      <c r="AC322" s="39"/>
      <c r="AD322" s="39"/>
      <c r="AE322" s="39"/>
      <c r="AR322" s="214" t="s">
        <v>118</v>
      </c>
      <c r="AT322" s="214" t="s">
        <v>113</v>
      </c>
      <c r="AU322" s="214" t="s">
        <v>78</v>
      </c>
      <c r="AY322" s="18" t="s">
        <v>112</v>
      </c>
      <c r="BE322" s="215">
        <f>IF(N322="základní",J322,0)</f>
        <v>0</v>
      </c>
      <c r="BF322" s="215">
        <f>IF(N322="snížená",J322,0)</f>
        <v>0</v>
      </c>
      <c r="BG322" s="215">
        <f>IF(N322="zákl. přenesená",J322,0)</f>
        <v>0</v>
      </c>
      <c r="BH322" s="215">
        <f>IF(N322="sníž. přenesená",J322,0)</f>
        <v>0</v>
      </c>
      <c r="BI322" s="215">
        <f>IF(N322="nulová",J322,0)</f>
        <v>0</v>
      </c>
      <c r="BJ322" s="18" t="s">
        <v>76</v>
      </c>
      <c r="BK322" s="215">
        <f>ROUND(I322*H322,2)</f>
        <v>0</v>
      </c>
      <c r="BL322" s="18" t="s">
        <v>118</v>
      </c>
      <c r="BM322" s="214" t="s">
        <v>476</v>
      </c>
    </row>
    <row r="323" s="2" customFormat="1">
      <c r="A323" s="39"/>
      <c r="B323" s="40"/>
      <c r="C323" s="41"/>
      <c r="D323" s="216" t="s">
        <v>120</v>
      </c>
      <c r="E323" s="41"/>
      <c r="F323" s="217" t="s">
        <v>477</v>
      </c>
      <c r="G323" s="41"/>
      <c r="H323" s="41"/>
      <c r="I323" s="218"/>
      <c r="J323" s="41"/>
      <c r="K323" s="41"/>
      <c r="L323" s="45"/>
      <c r="M323" s="219"/>
      <c r="N323" s="220"/>
      <c r="O323" s="85"/>
      <c r="P323" s="85"/>
      <c r="Q323" s="85"/>
      <c r="R323" s="85"/>
      <c r="S323" s="85"/>
      <c r="T323" s="86"/>
      <c r="U323" s="39"/>
      <c r="V323" s="39"/>
      <c r="W323" s="39"/>
      <c r="X323" s="39"/>
      <c r="Y323" s="39"/>
      <c r="Z323" s="39"/>
      <c r="AA323" s="39"/>
      <c r="AB323" s="39"/>
      <c r="AC323" s="39"/>
      <c r="AD323" s="39"/>
      <c r="AE323" s="39"/>
      <c r="AT323" s="18" t="s">
        <v>120</v>
      </c>
      <c r="AU323" s="18" t="s">
        <v>78</v>
      </c>
    </row>
    <row r="324" s="2" customFormat="1">
      <c r="A324" s="39"/>
      <c r="B324" s="40"/>
      <c r="C324" s="41"/>
      <c r="D324" s="221" t="s">
        <v>122</v>
      </c>
      <c r="E324" s="41"/>
      <c r="F324" s="222" t="s">
        <v>478</v>
      </c>
      <c r="G324" s="41"/>
      <c r="H324" s="41"/>
      <c r="I324" s="218"/>
      <c r="J324" s="41"/>
      <c r="K324" s="41"/>
      <c r="L324" s="45"/>
      <c r="M324" s="219"/>
      <c r="N324" s="220"/>
      <c r="O324" s="85"/>
      <c r="P324" s="85"/>
      <c r="Q324" s="85"/>
      <c r="R324" s="85"/>
      <c r="S324" s="85"/>
      <c r="T324" s="86"/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T324" s="18" t="s">
        <v>122</v>
      </c>
      <c r="AU324" s="18" t="s">
        <v>78</v>
      </c>
    </row>
    <row r="325" s="13" customFormat="1">
      <c r="A325" s="13"/>
      <c r="B325" s="223"/>
      <c r="C325" s="224"/>
      <c r="D325" s="216" t="s">
        <v>124</v>
      </c>
      <c r="E325" s="225" t="s">
        <v>19</v>
      </c>
      <c r="F325" s="226" t="s">
        <v>479</v>
      </c>
      <c r="G325" s="224"/>
      <c r="H325" s="227">
        <v>5.468</v>
      </c>
      <c r="I325" s="228"/>
      <c r="J325" s="224"/>
      <c r="K325" s="224"/>
      <c r="L325" s="229"/>
      <c r="M325" s="230"/>
      <c r="N325" s="231"/>
      <c r="O325" s="231"/>
      <c r="P325" s="231"/>
      <c r="Q325" s="231"/>
      <c r="R325" s="231"/>
      <c r="S325" s="231"/>
      <c r="T325" s="232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33" t="s">
        <v>124</v>
      </c>
      <c r="AU325" s="233" t="s">
        <v>78</v>
      </c>
      <c r="AV325" s="13" t="s">
        <v>78</v>
      </c>
      <c r="AW325" s="13" t="s">
        <v>31</v>
      </c>
      <c r="AX325" s="13" t="s">
        <v>76</v>
      </c>
      <c r="AY325" s="233" t="s">
        <v>112</v>
      </c>
    </row>
    <row r="326" s="2" customFormat="1" ht="16.5" customHeight="1">
      <c r="A326" s="39"/>
      <c r="B326" s="40"/>
      <c r="C326" s="203" t="s">
        <v>480</v>
      </c>
      <c r="D326" s="203" t="s">
        <v>113</v>
      </c>
      <c r="E326" s="204" t="s">
        <v>481</v>
      </c>
      <c r="F326" s="205" t="s">
        <v>482</v>
      </c>
      <c r="G326" s="206" t="s">
        <v>170</v>
      </c>
      <c r="H326" s="207">
        <v>4.0750000000000002</v>
      </c>
      <c r="I326" s="208"/>
      <c r="J326" s="209">
        <f>ROUND(I326*H326,2)</f>
        <v>0</v>
      </c>
      <c r="K326" s="205" t="s">
        <v>117</v>
      </c>
      <c r="L326" s="45"/>
      <c r="M326" s="210" t="s">
        <v>19</v>
      </c>
      <c r="N326" s="211" t="s">
        <v>40</v>
      </c>
      <c r="O326" s="85"/>
      <c r="P326" s="212">
        <f>O326*H326</f>
        <v>0</v>
      </c>
      <c r="Q326" s="212">
        <v>0</v>
      </c>
      <c r="R326" s="212">
        <f>Q326*H326</f>
        <v>0</v>
      </c>
      <c r="S326" s="212">
        <v>2.3999999999999999</v>
      </c>
      <c r="T326" s="213">
        <f>S326*H326</f>
        <v>9.7799999999999994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14" t="s">
        <v>118</v>
      </c>
      <c r="AT326" s="214" t="s">
        <v>113</v>
      </c>
      <c r="AU326" s="214" t="s">
        <v>78</v>
      </c>
      <c r="AY326" s="18" t="s">
        <v>112</v>
      </c>
      <c r="BE326" s="215">
        <f>IF(N326="základní",J326,0)</f>
        <v>0</v>
      </c>
      <c r="BF326" s="215">
        <f>IF(N326="snížená",J326,0)</f>
        <v>0</v>
      </c>
      <c r="BG326" s="215">
        <f>IF(N326="zákl. přenesená",J326,0)</f>
        <v>0</v>
      </c>
      <c r="BH326" s="215">
        <f>IF(N326="sníž. přenesená",J326,0)</f>
        <v>0</v>
      </c>
      <c r="BI326" s="215">
        <f>IF(N326="nulová",J326,0)</f>
        <v>0</v>
      </c>
      <c r="BJ326" s="18" t="s">
        <v>76</v>
      </c>
      <c r="BK326" s="215">
        <f>ROUND(I326*H326,2)</f>
        <v>0</v>
      </c>
      <c r="BL326" s="18" t="s">
        <v>118</v>
      </c>
      <c r="BM326" s="214" t="s">
        <v>483</v>
      </c>
    </row>
    <row r="327" s="2" customFormat="1">
      <c r="A327" s="39"/>
      <c r="B327" s="40"/>
      <c r="C327" s="41"/>
      <c r="D327" s="216" t="s">
        <v>120</v>
      </c>
      <c r="E327" s="41"/>
      <c r="F327" s="217" t="s">
        <v>484</v>
      </c>
      <c r="G327" s="41"/>
      <c r="H327" s="41"/>
      <c r="I327" s="218"/>
      <c r="J327" s="41"/>
      <c r="K327" s="41"/>
      <c r="L327" s="45"/>
      <c r="M327" s="219"/>
      <c r="N327" s="220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120</v>
      </c>
      <c r="AU327" s="18" t="s">
        <v>78</v>
      </c>
    </row>
    <row r="328" s="2" customFormat="1">
      <c r="A328" s="39"/>
      <c r="B328" s="40"/>
      <c r="C328" s="41"/>
      <c r="D328" s="221" t="s">
        <v>122</v>
      </c>
      <c r="E328" s="41"/>
      <c r="F328" s="222" t="s">
        <v>485</v>
      </c>
      <c r="G328" s="41"/>
      <c r="H328" s="41"/>
      <c r="I328" s="218"/>
      <c r="J328" s="41"/>
      <c r="K328" s="41"/>
      <c r="L328" s="45"/>
      <c r="M328" s="219"/>
      <c r="N328" s="220"/>
      <c r="O328" s="85"/>
      <c r="P328" s="85"/>
      <c r="Q328" s="85"/>
      <c r="R328" s="85"/>
      <c r="S328" s="85"/>
      <c r="T328" s="86"/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T328" s="18" t="s">
        <v>122</v>
      </c>
      <c r="AU328" s="18" t="s">
        <v>78</v>
      </c>
    </row>
    <row r="329" s="13" customFormat="1">
      <c r="A329" s="13"/>
      <c r="B329" s="223"/>
      <c r="C329" s="224"/>
      <c r="D329" s="216" t="s">
        <v>124</v>
      </c>
      <c r="E329" s="225" t="s">
        <v>19</v>
      </c>
      <c r="F329" s="226" t="s">
        <v>486</v>
      </c>
      <c r="G329" s="224"/>
      <c r="H329" s="227">
        <v>4.0750000000000002</v>
      </c>
      <c r="I329" s="228"/>
      <c r="J329" s="224"/>
      <c r="K329" s="224"/>
      <c r="L329" s="229"/>
      <c r="M329" s="230"/>
      <c r="N329" s="231"/>
      <c r="O329" s="231"/>
      <c r="P329" s="231"/>
      <c r="Q329" s="231"/>
      <c r="R329" s="231"/>
      <c r="S329" s="231"/>
      <c r="T329" s="232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3" t="s">
        <v>124</v>
      </c>
      <c r="AU329" s="233" t="s">
        <v>78</v>
      </c>
      <c r="AV329" s="13" t="s">
        <v>78</v>
      </c>
      <c r="AW329" s="13" t="s">
        <v>31</v>
      </c>
      <c r="AX329" s="13" t="s">
        <v>76</v>
      </c>
      <c r="AY329" s="233" t="s">
        <v>112</v>
      </c>
    </row>
    <row r="330" s="2" customFormat="1" ht="16.5" customHeight="1">
      <c r="A330" s="39"/>
      <c r="B330" s="40"/>
      <c r="C330" s="203" t="s">
        <v>487</v>
      </c>
      <c r="D330" s="203" t="s">
        <v>113</v>
      </c>
      <c r="E330" s="204" t="s">
        <v>488</v>
      </c>
      <c r="F330" s="205" t="s">
        <v>489</v>
      </c>
      <c r="G330" s="206" t="s">
        <v>170</v>
      </c>
      <c r="H330" s="207">
        <v>2.1869999999999998</v>
      </c>
      <c r="I330" s="208"/>
      <c r="J330" s="209">
        <f>ROUND(I330*H330,2)</f>
        <v>0</v>
      </c>
      <c r="K330" s="205" t="s">
        <v>117</v>
      </c>
      <c r="L330" s="45"/>
      <c r="M330" s="210" t="s">
        <v>19</v>
      </c>
      <c r="N330" s="211" t="s">
        <v>40</v>
      </c>
      <c r="O330" s="85"/>
      <c r="P330" s="212">
        <f>O330*H330</f>
        <v>0</v>
      </c>
      <c r="Q330" s="212">
        <v>0</v>
      </c>
      <c r="R330" s="212">
        <f>Q330*H330</f>
        <v>0</v>
      </c>
      <c r="S330" s="212">
        <v>2.6000000000000001</v>
      </c>
      <c r="T330" s="213">
        <f>S330*H330</f>
        <v>5.6861999999999995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14" t="s">
        <v>118</v>
      </c>
      <c r="AT330" s="214" t="s">
        <v>113</v>
      </c>
      <c r="AU330" s="214" t="s">
        <v>78</v>
      </c>
      <c r="AY330" s="18" t="s">
        <v>112</v>
      </c>
      <c r="BE330" s="215">
        <f>IF(N330="základní",J330,0)</f>
        <v>0</v>
      </c>
      <c r="BF330" s="215">
        <f>IF(N330="snížená",J330,0)</f>
        <v>0</v>
      </c>
      <c r="BG330" s="215">
        <f>IF(N330="zákl. přenesená",J330,0)</f>
        <v>0</v>
      </c>
      <c r="BH330" s="215">
        <f>IF(N330="sníž. přenesená",J330,0)</f>
        <v>0</v>
      </c>
      <c r="BI330" s="215">
        <f>IF(N330="nulová",J330,0)</f>
        <v>0</v>
      </c>
      <c r="BJ330" s="18" t="s">
        <v>76</v>
      </c>
      <c r="BK330" s="215">
        <f>ROUND(I330*H330,2)</f>
        <v>0</v>
      </c>
      <c r="BL330" s="18" t="s">
        <v>118</v>
      </c>
      <c r="BM330" s="214" t="s">
        <v>490</v>
      </c>
    </row>
    <row r="331" s="2" customFormat="1">
      <c r="A331" s="39"/>
      <c r="B331" s="40"/>
      <c r="C331" s="41"/>
      <c r="D331" s="216" t="s">
        <v>120</v>
      </c>
      <c r="E331" s="41"/>
      <c r="F331" s="217" t="s">
        <v>491</v>
      </c>
      <c r="G331" s="41"/>
      <c r="H331" s="41"/>
      <c r="I331" s="218"/>
      <c r="J331" s="41"/>
      <c r="K331" s="41"/>
      <c r="L331" s="45"/>
      <c r="M331" s="219"/>
      <c r="N331" s="220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120</v>
      </c>
      <c r="AU331" s="18" t="s">
        <v>78</v>
      </c>
    </row>
    <row r="332" s="2" customFormat="1">
      <c r="A332" s="39"/>
      <c r="B332" s="40"/>
      <c r="C332" s="41"/>
      <c r="D332" s="221" t="s">
        <v>122</v>
      </c>
      <c r="E332" s="41"/>
      <c r="F332" s="222" t="s">
        <v>492</v>
      </c>
      <c r="G332" s="41"/>
      <c r="H332" s="41"/>
      <c r="I332" s="218"/>
      <c r="J332" s="41"/>
      <c r="K332" s="41"/>
      <c r="L332" s="45"/>
      <c r="M332" s="219"/>
      <c r="N332" s="220"/>
      <c r="O332" s="85"/>
      <c r="P332" s="85"/>
      <c r="Q332" s="85"/>
      <c r="R332" s="85"/>
      <c r="S332" s="85"/>
      <c r="T332" s="86"/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T332" s="18" t="s">
        <v>122</v>
      </c>
      <c r="AU332" s="18" t="s">
        <v>78</v>
      </c>
    </row>
    <row r="333" s="13" customFormat="1">
      <c r="A333" s="13"/>
      <c r="B333" s="223"/>
      <c r="C333" s="224"/>
      <c r="D333" s="216" t="s">
        <v>124</v>
      </c>
      <c r="E333" s="225" t="s">
        <v>19</v>
      </c>
      <c r="F333" s="226" t="s">
        <v>493</v>
      </c>
      <c r="G333" s="224"/>
      <c r="H333" s="227">
        <v>2.1869999999999998</v>
      </c>
      <c r="I333" s="228"/>
      <c r="J333" s="224"/>
      <c r="K333" s="224"/>
      <c r="L333" s="229"/>
      <c r="M333" s="230"/>
      <c r="N333" s="231"/>
      <c r="O333" s="231"/>
      <c r="P333" s="231"/>
      <c r="Q333" s="231"/>
      <c r="R333" s="231"/>
      <c r="S333" s="231"/>
      <c r="T333" s="232"/>
      <c r="U333" s="13"/>
      <c r="V333" s="13"/>
      <c r="W333" s="13"/>
      <c r="X333" s="13"/>
      <c r="Y333" s="13"/>
      <c r="Z333" s="13"/>
      <c r="AA333" s="13"/>
      <c r="AB333" s="13"/>
      <c r="AC333" s="13"/>
      <c r="AD333" s="13"/>
      <c r="AE333" s="13"/>
      <c r="AT333" s="233" t="s">
        <v>124</v>
      </c>
      <c r="AU333" s="233" t="s">
        <v>78</v>
      </c>
      <c r="AV333" s="13" t="s">
        <v>78</v>
      </c>
      <c r="AW333" s="13" t="s">
        <v>31</v>
      </c>
      <c r="AX333" s="13" t="s">
        <v>69</v>
      </c>
      <c r="AY333" s="233" t="s">
        <v>112</v>
      </c>
    </row>
    <row r="334" s="14" customFormat="1">
      <c r="A334" s="14"/>
      <c r="B334" s="235"/>
      <c r="C334" s="236"/>
      <c r="D334" s="216" t="s">
        <v>124</v>
      </c>
      <c r="E334" s="237" t="s">
        <v>19</v>
      </c>
      <c r="F334" s="238" t="s">
        <v>143</v>
      </c>
      <c r="G334" s="236"/>
      <c r="H334" s="239">
        <v>2.1869999999999998</v>
      </c>
      <c r="I334" s="240"/>
      <c r="J334" s="236"/>
      <c r="K334" s="236"/>
      <c r="L334" s="241"/>
      <c r="M334" s="242"/>
      <c r="N334" s="243"/>
      <c r="O334" s="243"/>
      <c r="P334" s="243"/>
      <c r="Q334" s="243"/>
      <c r="R334" s="243"/>
      <c r="S334" s="243"/>
      <c r="T334" s="244"/>
      <c r="U334" s="14"/>
      <c r="V334" s="14"/>
      <c r="W334" s="14"/>
      <c r="X334" s="14"/>
      <c r="Y334" s="14"/>
      <c r="Z334" s="14"/>
      <c r="AA334" s="14"/>
      <c r="AB334" s="14"/>
      <c r="AC334" s="14"/>
      <c r="AD334" s="14"/>
      <c r="AE334" s="14"/>
      <c r="AT334" s="245" t="s">
        <v>124</v>
      </c>
      <c r="AU334" s="245" t="s">
        <v>78</v>
      </c>
      <c r="AV334" s="14" t="s">
        <v>118</v>
      </c>
      <c r="AW334" s="14" t="s">
        <v>31</v>
      </c>
      <c r="AX334" s="14" t="s">
        <v>76</v>
      </c>
      <c r="AY334" s="245" t="s">
        <v>112</v>
      </c>
    </row>
    <row r="335" s="12" customFormat="1" ht="22.8" customHeight="1">
      <c r="A335" s="12"/>
      <c r="B335" s="189"/>
      <c r="C335" s="190"/>
      <c r="D335" s="191" t="s">
        <v>68</v>
      </c>
      <c r="E335" s="266" t="s">
        <v>494</v>
      </c>
      <c r="F335" s="266" t="s">
        <v>495</v>
      </c>
      <c r="G335" s="190"/>
      <c r="H335" s="190"/>
      <c r="I335" s="193"/>
      <c r="J335" s="267">
        <f>BK335</f>
        <v>0</v>
      </c>
      <c r="K335" s="190"/>
      <c r="L335" s="195"/>
      <c r="M335" s="196"/>
      <c r="N335" s="197"/>
      <c r="O335" s="197"/>
      <c r="P335" s="198">
        <f>SUM(P336:P355)</f>
        <v>0</v>
      </c>
      <c r="Q335" s="197"/>
      <c r="R335" s="198">
        <f>SUM(R336:R355)</f>
        <v>0</v>
      </c>
      <c r="S335" s="197"/>
      <c r="T335" s="199">
        <f>SUM(T336:T355)</f>
        <v>0</v>
      </c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R335" s="200" t="s">
        <v>76</v>
      </c>
      <c r="AT335" s="201" t="s">
        <v>68</v>
      </c>
      <c r="AU335" s="201" t="s">
        <v>76</v>
      </c>
      <c r="AY335" s="200" t="s">
        <v>112</v>
      </c>
      <c r="BK335" s="202">
        <f>SUM(BK336:BK355)</f>
        <v>0</v>
      </c>
    </row>
    <row r="336" s="2" customFormat="1" ht="16.5" customHeight="1">
      <c r="A336" s="39"/>
      <c r="B336" s="40"/>
      <c r="C336" s="203" t="s">
        <v>496</v>
      </c>
      <c r="D336" s="203" t="s">
        <v>113</v>
      </c>
      <c r="E336" s="204" t="s">
        <v>497</v>
      </c>
      <c r="F336" s="205" t="s">
        <v>498</v>
      </c>
      <c r="G336" s="206" t="s">
        <v>229</v>
      </c>
      <c r="H336" s="207">
        <v>472.02600000000001</v>
      </c>
      <c r="I336" s="208"/>
      <c r="J336" s="209">
        <f>ROUND(I336*H336,2)</f>
        <v>0</v>
      </c>
      <c r="K336" s="205" t="s">
        <v>117</v>
      </c>
      <c r="L336" s="45"/>
      <c r="M336" s="210" t="s">
        <v>19</v>
      </c>
      <c r="N336" s="211" t="s">
        <v>40</v>
      </c>
      <c r="O336" s="85"/>
      <c r="P336" s="212">
        <f>O336*H336</f>
        <v>0</v>
      </c>
      <c r="Q336" s="212">
        <v>0</v>
      </c>
      <c r="R336" s="212">
        <f>Q336*H336</f>
        <v>0</v>
      </c>
      <c r="S336" s="212">
        <v>0</v>
      </c>
      <c r="T336" s="213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14" t="s">
        <v>118</v>
      </c>
      <c r="AT336" s="214" t="s">
        <v>113</v>
      </c>
      <c r="AU336" s="214" t="s">
        <v>78</v>
      </c>
      <c r="AY336" s="18" t="s">
        <v>112</v>
      </c>
      <c r="BE336" s="215">
        <f>IF(N336="základní",J336,0)</f>
        <v>0</v>
      </c>
      <c r="BF336" s="215">
        <f>IF(N336="snížená",J336,0)</f>
        <v>0</v>
      </c>
      <c r="BG336" s="215">
        <f>IF(N336="zákl. přenesená",J336,0)</f>
        <v>0</v>
      </c>
      <c r="BH336" s="215">
        <f>IF(N336="sníž. přenesená",J336,0)</f>
        <v>0</v>
      </c>
      <c r="BI336" s="215">
        <f>IF(N336="nulová",J336,0)</f>
        <v>0</v>
      </c>
      <c r="BJ336" s="18" t="s">
        <v>76</v>
      </c>
      <c r="BK336" s="215">
        <f>ROUND(I336*H336,2)</f>
        <v>0</v>
      </c>
      <c r="BL336" s="18" t="s">
        <v>118</v>
      </c>
      <c r="BM336" s="214" t="s">
        <v>499</v>
      </c>
    </row>
    <row r="337" s="2" customFormat="1">
      <c r="A337" s="39"/>
      <c r="B337" s="40"/>
      <c r="C337" s="41"/>
      <c r="D337" s="216" t="s">
        <v>120</v>
      </c>
      <c r="E337" s="41"/>
      <c r="F337" s="217" t="s">
        <v>500</v>
      </c>
      <c r="G337" s="41"/>
      <c r="H337" s="41"/>
      <c r="I337" s="218"/>
      <c r="J337" s="41"/>
      <c r="K337" s="41"/>
      <c r="L337" s="45"/>
      <c r="M337" s="219"/>
      <c r="N337" s="220"/>
      <c r="O337" s="85"/>
      <c r="P337" s="85"/>
      <c r="Q337" s="85"/>
      <c r="R337" s="85"/>
      <c r="S337" s="85"/>
      <c r="T337" s="86"/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T337" s="18" t="s">
        <v>120</v>
      </c>
      <c r="AU337" s="18" t="s">
        <v>78</v>
      </c>
    </row>
    <row r="338" s="2" customFormat="1">
      <c r="A338" s="39"/>
      <c r="B338" s="40"/>
      <c r="C338" s="41"/>
      <c r="D338" s="221" t="s">
        <v>122</v>
      </c>
      <c r="E338" s="41"/>
      <c r="F338" s="222" t="s">
        <v>501</v>
      </c>
      <c r="G338" s="41"/>
      <c r="H338" s="41"/>
      <c r="I338" s="218"/>
      <c r="J338" s="41"/>
      <c r="K338" s="41"/>
      <c r="L338" s="45"/>
      <c r="M338" s="219"/>
      <c r="N338" s="220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122</v>
      </c>
      <c r="AU338" s="18" t="s">
        <v>78</v>
      </c>
    </row>
    <row r="339" s="2" customFormat="1" ht="16.5" customHeight="1">
      <c r="A339" s="39"/>
      <c r="B339" s="40"/>
      <c r="C339" s="203" t="s">
        <v>502</v>
      </c>
      <c r="D339" s="203" t="s">
        <v>113</v>
      </c>
      <c r="E339" s="204" t="s">
        <v>503</v>
      </c>
      <c r="F339" s="205" t="s">
        <v>504</v>
      </c>
      <c r="G339" s="206" t="s">
        <v>229</v>
      </c>
      <c r="H339" s="207">
        <v>472.02600000000001</v>
      </c>
      <c r="I339" s="208"/>
      <c r="J339" s="209">
        <f>ROUND(I339*H339,2)</f>
        <v>0</v>
      </c>
      <c r="K339" s="205" t="s">
        <v>117</v>
      </c>
      <c r="L339" s="45"/>
      <c r="M339" s="210" t="s">
        <v>19</v>
      </c>
      <c r="N339" s="211" t="s">
        <v>40</v>
      </c>
      <c r="O339" s="85"/>
      <c r="P339" s="212">
        <f>O339*H339</f>
        <v>0</v>
      </c>
      <c r="Q339" s="212">
        <v>0</v>
      </c>
      <c r="R339" s="212">
        <f>Q339*H339</f>
        <v>0</v>
      </c>
      <c r="S339" s="212">
        <v>0</v>
      </c>
      <c r="T339" s="213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14" t="s">
        <v>118</v>
      </c>
      <c r="AT339" s="214" t="s">
        <v>113</v>
      </c>
      <c r="AU339" s="214" t="s">
        <v>78</v>
      </c>
      <c r="AY339" s="18" t="s">
        <v>112</v>
      </c>
      <c r="BE339" s="215">
        <f>IF(N339="základní",J339,0)</f>
        <v>0</v>
      </c>
      <c r="BF339" s="215">
        <f>IF(N339="snížená",J339,0)</f>
        <v>0</v>
      </c>
      <c r="BG339" s="215">
        <f>IF(N339="zákl. přenesená",J339,0)</f>
        <v>0</v>
      </c>
      <c r="BH339" s="215">
        <f>IF(N339="sníž. přenesená",J339,0)</f>
        <v>0</v>
      </c>
      <c r="BI339" s="215">
        <f>IF(N339="nulová",J339,0)</f>
        <v>0</v>
      </c>
      <c r="BJ339" s="18" t="s">
        <v>76</v>
      </c>
      <c r="BK339" s="215">
        <f>ROUND(I339*H339,2)</f>
        <v>0</v>
      </c>
      <c r="BL339" s="18" t="s">
        <v>118</v>
      </c>
      <c r="BM339" s="214" t="s">
        <v>505</v>
      </c>
    </row>
    <row r="340" s="2" customFormat="1">
      <c r="A340" s="39"/>
      <c r="B340" s="40"/>
      <c r="C340" s="41"/>
      <c r="D340" s="216" t="s">
        <v>120</v>
      </c>
      <c r="E340" s="41"/>
      <c r="F340" s="217" t="s">
        <v>506</v>
      </c>
      <c r="G340" s="41"/>
      <c r="H340" s="41"/>
      <c r="I340" s="218"/>
      <c r="J340" s="41"/>
      <c r="K340" s="41"/>
      <c r="L340" s="45"/>
      <c r="M340" s="219"/>
      <c r="N340" s="220"/>
      <c r="O340" s="85"/>
      <c r="P340" s="85"/>
      <c r="Q340" s="85"/>
      <c r="R340" s="85"/>
      <c r="S340" s="85"/>
      <c r="T340" s="86"/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T340" s="18" t="s">
        <v>120</v>
      </c>
      <c r="AU340" s="18" t="s">
        <v>78</v>
      </c>
    </row>
    <row r="341" s="2" customFormat="1">
      <c r="A341" s="39"/>
      <c r="B341" s="40"/>
      <c r="C341" s="41"/>
      <c r="D341" s="221" t="s">
        <v>122</v>
      </c>
      <c r="E341" s="41"/>
      <c r="F341" s="222" t="s">
        <v>507</v>
      </c>
      <c r="G341" s="41"/>
      <c r="H341" s="41"/>
      <c r="I341" s="218"/>
      <c r="J341" s="41"/>
      <c r="K341" s="41"/>
      <c r="L341" s="45"/>
      <c r="M341" s="219"/>
      <c r="N341" s="220"/>
      <c r="O341" s="85"/>
      <c r="P341" s="85"/>
      <c r="Q341" s="85"/>
      <c r="R341" s="85"/>
      <c r="S341" s="85"/>
      <c r="T341" s="86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122</v>
      </c>
      <c r="AU341" s="18" t="s">
        <v>78</v>
      </c>
    </row>
    <row r="342" s="2" customFormat="1" ht="16.5" customHeight="1">
      <c r="A342" s="39"/>
      <c r="B342" s="40"/>
      <c r="C342" s="203" t="s">
        <v>508</v>
      </c>
      <c r="D342" s="203" t="s">
        <v>113</v>
      </c>
      <c r="E342" s="204" t="s">
        <v>509</v>
      </c>
      <c r="F342" s="205" t="s">
        <v>510</v>
      </c>
      <c r="G342" s="206" t="s">
        <v>229</v>
      </c>
      <c r="H342" s="207">
        <v>472.02600000000001</v>
      </c>
      <c r="I342" s="208"/>
      <c r="J342" s="209">
        <f>ROUND(I342*H342,2)</f>
        <v>0</v>
      </c>
      <c r="K342" s="205" t="s">
        <v>117</v>
      </c>
      <c r="L342" s="45"/>
      <c r="M342" s="210" t="s">
        <v>19</v>
      </c>
      <c r="N342" s="211" t="s">
        <v>40</v>
      </c>
      <c r="O342" s="85"/>
      <c r="P342" s="212">
        <f>O342*H342</f>
        <v>0</v>
      </c>
      <c r="Q342" s="212">
        <v>0</v>
      </c>
      <c r="R342" s="212">
        <f>Q342*H342</f>
        <v>0</v>
      </c>
      <c r="S342" s="212">
        <v>0</v>
      </c>
      <c r="T342" s="213">
        <f>S342*H342</f>
        <v>0</v>
      </c>
      <c r="U342" s="39"/>
      <c r="V342" s="39"/>
      <c r="W342" s="39"/>
      <c r="X342" s="39"/>
      <c r="Y342" s="39"/>
      <c r="Z342" s="39"/>
      <c r="AA342" s="39"/>
      <c r="AB342" s="39"/>
      <c r="AC342" s="39"/>
      <c r="AD342" s="39"/>
      <c r="AE342" s="39"/>
      <c r="AR342" s="214" t="s">
        <v>118</v>
      </c>
      <c r="AT342" s="214" t="s">
        <v>113</v>
      </c>
      <c r="AU342" s="214" t="s">
        <v>78</v>
      </c>
      <c r="AY342" s="18" t="s">
        <v>112</v>
      </c>
      <c r="BE342" s="215">
        <f>IF(N342="základní",J342,0)</f>
        <v>0</v>
      </c>
      <c r="BF342" s="215">
        <f>IF(N342="snížená",J342,0)</f>
        <v>0</v>
      </c>
      <c r="BG342" s="215">
        <f>IF(N342="zákl. přenesená",J342,0)</f>
        <v>0</v>
      </c>
      <c r="BH342" s="215">
        <f>IF(N342="sníž. přenesená",J342,0)</f>
        <v>0</v>
      </c>
      <c r="BI342" s="215">
        <f>IF(N342="nulová",J342,0)</f>
        <v>0</v>
      </c>
      <c r="BJ342" s="18" t="s">
        <v>76</v>
      </c>
      <c r="BK342" s="215">
        <f>ROUND(I342*H342,2)</f>
        <v>0</v>
      </c>
      <c r="BL342" s="18" t="s">
        <v>118</v>
      </c>
      <c r="BM342" s="214" t="s">
        <v>511</v>
      </c>
    </row>
    <row r="343" s="2" customFormat="1">
      <c r="A343" s="39"/>
      <c r="B343" s="40"/>
      <c r="C343" s="41"/>
      <c r="D343" s="216" t="s">
        <v>120</v>
      </c>
      <c r="E343" s="41"/>
      <c r="F343" s="217" t="s">
        <v>512</v>
      </c>
      <c r="G343" s="41"/>
      <c r="H343" s="41"/>
      <c r="I343" s="218"/>
      <c r="J343" s="41"/>
      <c r="K343" s="41"/>
      <c r="L343" s="45"/>
      <c r="M343" s="219"/>
      <c r="N343" s="220"/>
      <c r="O343" s="85"/>
      <c r="P343" s="85"/>
      <c r="Q343" s="85"/>
      <c r="R343" s="85"/>
      <c r="S343" s="85"/>
      <c r="T343" s="86"/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T343" s="18" t="s">
        <v>120</v>
      </c>
      <c r="AU343" s="18" t="s">
        <v>78</v>
      </c>
    </row>
    <row r="344" s="2" customFormat="1">
      <c r="A344" s="39"/>
      <c r="B344" s="40"/>
      <c r="C344" s="41"/>
      <c r="D344" s="221" t="s">
        <v>122</v>
      </c>
      <c r="E344" s="41"/>
      <c r="F344" s="222" t="s">
        <v>513</v>
      </c>
      <c r="G344" s="41"/>
      <c r="H344" s="41"/>
      <c r="I344" s="218"/>
      <c r="J344" s="41"/>
      <c r="K344" s="41"/>
      <c r="L344" s="45"/>
      <c r="M344" s="219"/>
      <c r="N344" s="220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122</v>
      </c>
      <c r="AU344" s="18" t="s">
        <v>78</v>
      </c>
    </row>
    <row r="345" s="2" customFormat="1" ht="16.5" customHeight="1">
      <c r="A345" s="39"/>
      <c r="B345" s="40"/>
      <c r="C345" s="203" t="s">
        <v>514</v>
      </c>
      <c r="D345" s="203" t="s">
        <v>113</v>
      </c>
      <c r="E345" s="204" t="s">
        <v>515</v>
      </c>
      <c r="F345" s="205" t="s">
        <v>516</v>
      </c>
      <c r="G345" s="206" t="s">
        <v>229</v>
      </c>
      <c r="H345" s="207">
        <v>7202.0699999999997</v>
      </c>
      <c r="I345" s="208"/>
      <c r="J345" s="209">
        <f>ROUND(I345*H345,2)</f>
        <v>0</v>
      </c>
      <c r="K345" s="205" t="s">
        <v>117</v>
      </c>
      <c r="L345" s="45"/>
      <c r="M345" s="210" t="s">
        <v>19</v>
      </c>
      <c r="N345" s="211" t="s">
        <v>40</v>
      </c>
      <c r="O345" s="85"/>
      <c r="P345" s="212">
        <f>O345*H345</f>
        <v>0</v>
      </c>
      <c r="Q345" s="212">
        <v>0</v>
      </c>
      <c r="R345" s="212">
        <f>Q345*H345</f>
        <v>0</v>
      </c>
      <c r="S345" s="212">
        <v>0</v>
      </c>
      <c r="T345" s="213">
        <f>S345*H345</f>
        <v>0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14" t="s">
        <v>118</v>
      </c>
      <c r="AT345" s="214" t="s">
        <v>113</v>
      </c>
      <c r="AU345" s="214" t="s">
        <v>78</v>
      </c>
      <c r="AY345" s="18" t="s">
        <v>112</v>
      </c>
      <c r="BE345" s="215">
        <f>IF(N345="základní",J345,0)</f>
        <v>0</v>
      </c>
      <c r="BF345" s="215">
        <f>IF(N345="snížená",J345,0)</f>
        <v>0</v>
      </c>
      <c r="BG345" s="215">
        <f>IF(N345="zákl. přenesená",J345,0)</f>
        <v>0</v>
      </c>
      <c r="BH345" s="215">
        <f>IF(N345="sníž. přenesená",J345,0)</f>
        <v>0</v>
      </c>
      <c r="BI345" s="215">
        <f>IF(N345="nulová",J345,0)</f>
        <v>0</v>
      </c>
      <c r="BJ345" s="18" t="s">
        <v>76</v>
      </c>
      <c r="BK345" s="215">
        <f>ROUND(I345*H345,2)</f>
        <v>0</v>
      </c>
      <c r="BL345" s="18" t="s">
        <v>118</v>
      </c>
      <c r="BM345" s="214" t="s">
        <v>517</v>
      </c>
    </row>
    <row r="346" s="2" customFormat="1">
      <c r="A346" s="39"/>
      <c r="B346" s="40"/>
      <c r="C346" s="41"/>
      <c r="D346" s="216" t="s">
        <v>120</v>
      </c>
      <c r="E346" s="41"/>
      <c r="F346" s="217" t="s">
        <v>518</v>
      </c>
      <c r="G346" s="41"/>
      <c r="H346" s="41"/>
      <c r="I346" s="218"/>
      <c r="J346" s="41"/>
      <c r="K346" s="41"/>
      <c r="L346" s="45"/>
      <c r="M346" s="219"/>
      <c r="N346" s="220"/>
      <c r="O346" s="85"/>
      <c r="P346" s="85"/>
      <c r="Q346" s="85"/>
      <c r="R346" s="85"/>
      <c r="S346" s="85"/>
      <c r="T346" s="86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120</v>
      </c>
      <c r="AU346" s="18" t="s">
        <v>78</v>
      </c>
    </row>
    <row r="347" s="2" customFormat="1">
      <c r="A347" s="39"/>
      <c r="B347" s="40"/>
      <c r="C347" s="41"/>
      <c r="D347" s="221" t="s">
        <v>122</v>
      </c>
      <c r="E347" s="41"/>
      <c r="F347" s="222" t="s">
        <v>519</v>
      </c>
      <c r="G347" s="41"/>
      <c r="H347" s="41"/>
      <c r="I347" s="218"/>
      <c r="J347" s="41"/>
      <c r="K347" s="41"/>
      <c r="L347" s="45"/>
      <c r="M347" s="219"/>
      <c r="N347" s="220"/>
      <c r="O347" s="85"/>
      <c r="P347" s="85"/>
      <c r="Q347" s="85"/>
      <c r="R347" s="85"/>
      <c r="S347" s="85"/>
      <c r="T347" s="86"/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T347" s="18" t="s">
        <v>122</v>
      </c>
      <c r="AU347" s="18" t="s">
        <v>78</v>
      </c>
    </row>
    <row r="348" s="13" customFormat="1">
      <c r="A348" s="13"/>
      <c r="B348" s="223"/>
      <c r="C348" s="224"/>
      <c r="D348" s="216" t="s">
        <v>124</v>
      </c>
      <c r="E348" s="225" t="s">
        <v>19</v>
      </c>
      <c r="F348" s="226" t="s">
        <v>520</v>
      </c>
      <c r="G348" s="224"/>
      <c r="H348" s="227">
        <v>7202.0699999999997</v>
      </c>
      <c r="I348" s="228"/>
      <c r="J348" s="224"/>
      <c r="K348" s="224"/>
      <c r="L348" s="229"/>
      <c r="M348" s="230"/>
      <c r="N348" s="231"/>
      <c r="O348" s="231"/>
      <c r="P348" s="231"/>
      <c r="Q348" s="231"/>
      <c r="R348" s="231"/>
      <c r="S348" s="231"/>
      <c r="T348" s="232"/>
      <c r="U348" s="13"/>
      <c r="V348" s="13"/>
      <c r="W348" s="13"/>
      <c r="X348" s="13"/>
      <c r="Y348" s="13"/>
      <c r="Z348" s="13"/>
      <c r="AA348" s="13"/>
      <c r="AB348" s="13"/>
      <c r="AC348" s="13"/>
      <c r="AD348" s="13"/>
      <c r="AE348" s="13"/>
      <c r="AT348" s="233" t="s">
        <v>124</v>
      </c>
      <c r="AU348" s="233" t="s">
        <v>78</v>
      </c>
      <c r="AV348" s="13" t="s">
        <v>78</v>
      </c>
      <c r="AW348" s="13" t="s">
        <v>31</v>
      </c>
      <c r="AX348" s="13" t="s">
        <v>76</v>
      </c>
      <c r="AY348" s="233" t="s">
        <v>112</v>
      </c>
    </row>
    <row r="349" s="2" customFormat="1" ht="16.5" customHeight="1">
      <c r="A349" s="39"/>
      <c r="B349" s="40"/>
      <c r="C349" s="203" t="s">
        <v>521</v>
      </c>
      <c r="D349" s="203" t="s">
        <v>113</v>
      </c>
      <c r="E349" s="204" t="s">
        <v>522</v>
      </c>
      <c r="F349" s="205" t="s">
        <v>523</v>
      </c>
      <c r="G349" s="206" t="s">
        <v>229</v>
      </c>
      <c r="H349" s="207">
        <v>472.02600000000001</v>
      </c>
      <c r="I349" s="208"/>
      <c r="J349" s="209">
        <f>ROUND(I349*H349,2)</f>
        <v>0</v>
      </c>
      <c r="K349" s="205" t="s">
        <v>117</v>
      </c>
      <c r="L349" s="45"/>
      <c r="M349" s="210" t="s">
        <v>19</v>
      </c>
      <c r="N349" s="211" t="s">
        <v>40</v>
      </c>
      <c r="O349" s="85"/>
      <c r="P349" s="212">
        <f>O349*H349</f>
        <v>0</v>
      </c>
      <c r="Q349" s="212">
        <v>0</v>
      </c>
      <c r="R349" s="212">
        <f>Q349*H349</f>
        <v>0</v>
      </c>
      <c r="S349" s="212">
        <v>0</v>
      </c>
      <c r="T349" s="213">
        <f>S349*H349</f>
        <v>0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14" t="s">
        <v>118</v>
      </c>
      <c r="AT349" s="214" t="s">
        <v>113</v>
      </c>
      <c r="AU349" s="214" t="s">
        <v>78</v>
      </c>
      <c r="AY349" s="18" t="s">
        <v>112</v>
      </c>
      <c r="BE349" s="215">
        <f>IF(N349="základní",J349,0)</f>
        <v>0</v>
      </c>
      <c r="BF349" s="215">
        <f>IF(N349="snížená",J349,0)</f>
        <v>0</v>
      </c>
      <c r="BG349" s="215">
        <f>IF(N349="zákl. přenesená",J349,0)</f>
        <v>0</v>
      </c>
      <c r="BH349" s="215">
        <f>IF(N349="sníž. přenesená",J349,0)</f>
        <v>0</v>
      </c>
      <c r="BI349" s="215">
        <f>IF(N349="nulová",J349,0)</f>
        <v>0</v>
      </c>
      <c r="BJ349" s="18" t="s">
        <v>76</v>
      </c>
      <c r="BK349" s="215">
        <f>ROUND(I349*H349,2)</f>
        <v>0</v>
      </c>
      <c r="BL349" s="18" t="s">
        <v>118</v>
      </c>
      <c r="BM349" s="214" t="s">
        <v>524</v>
      </c>
    </row>
    <row r="350" s="2" customFormat="1">
      <c r="A350" s="39"/>
      <c r="B350" s="40"/>
      <c r="C350" s="41"/>
      <c r="D350" s="216" t="s">
        <v>120</v>
      </c>
      <c r="E350" s="41"/>
      <c r="F350" s="217" t="s">
        <v>525</v>
      </c>
      <c r="G350" s="41"/>
      <c r="H350" s="41"/>
      <c r="I350" s="218"/>
      <c r="J350" s="41"/>
      <c r="K350" s="41"/>
      <c r="L350" s="45"/>
      <c r="M350" s="219"/>
      <c r="N350" s="220"/>
      <c r="O350" s="85"/>
      <c r="P350" s="85"/>
      <c r="Q350" s="85"/>
      <c r="R350" s="85"/>
      <c r="S350" s="85"/>
      <c r="T350" s="86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120</v>
      </c>
      <c r="AU350" s="18" t="s">
        <v>78</v>
      </c>
    </row>
    <row r="351" s="2" customFormat="1">
      <c r="A351" s="39"/>
      <c r="B351" s="40"/>
      <c r="C351" s="41"/>
      <c r="D351" s="221" t="s">
        <v>122</v>
      </c>
      <c r="E351" s="41"/>
      <c r="F351" s="222" t="s">
        <v>526</v>
      </c>
      <c r="G351" s="41"/>
      <c r="H351" s="41"/>
      <c r="I351" s="218"/>
      <c r="J351" s="41"/>
      <c r="K351" s="41"/>
      <c r="L351" s="45"/>
      <c r="M351" s="219"/>
      <c r="N351" s="220"/>
      <c r="O351" s="85"/>
      <c r="P351" s="85"/>
      <c r="Q351" s="85"/>
      <c r="R351" s="85"/>
      <c r="S351" s="85"/>
      <c r="T351" s="86"/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T351" s="18" t="s">
        <v>122</v>
      </c>
      <c r="AU351" s="18" t="s">
        <v>78</v>
      </c>
    </row>
    <row r="352" s="2" customFormat="1" ht="24.15" customHeight="1">
      <c r="A352" s="39"/>
      <c r="B352" s="40"/>
      <c r="C352" s="203" t="s">
        <v>527</v>
      </c>
      <c r="D352" s="203" t="s">
        <v>113</v>
      </c>
      <c r="E352" s="204" t="s">
        <v>528</v>
      </c>
      <c r="F352" s="205" t="s">
        <v>529</v>
      </c>
      <c r="G352" s="206" t="s">
        <v>229</v>
      </c>
      <c r="H352" s="207">
        <v>240.06899999999999</v>
      </c>
      <c r="I352" s="208"/>
      <c r="J352" s="209">
        <f>ROUND(I352*H352,2)</f>
        <v>0</v>
      </c>
      <c r="K352" s="205" t="s">
        <v>117</v>
      </c>
      <c r="L352" s="45"/>
      <c r="M352" s="210" t="s">
        <v>19</v>
      </c>
      <c r="N352" s="211" t="s">
        <v>40</v>
      </c>
      <c r="O352" s="85"/>
      <c r="P352" s="212">
        <f>O352*H352</f>
        <v>0</v>
      </c>
      <c r="Q352" s="212">
        <v>0</v>
      </c>
      <c r="R352" s="212">
        <f>Q352*H352</f>
        <v>0</v>
      </c>
      <c r="S352" s="212">
        <v>0</v>
      </c>
      <c r="T352" s="213">
        <f>S352*H352</f>
        <v>0</v>
      </c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R352" s="214" t="s">
        <v>118</v>
      </c>
      <c r="AT352" s="214" t="s">
        <v>113</v>
      </c>
      <c r="AU352" s="214" t="s">
        <v>78</v>
      </c>
      <c r="AY352" s="18" t="s">
        <v>112</v>
      </c>
      <c r="BE352" s="215">
        <f>IF(N352="základní",J352,0)</f>
        <v>0</v>
      </c>
      <c r="BF352" s="215">
        <f>IF(N352="snížená",J352,0)</f>
        <v>0</v>
      </c>
      <c r="BG352" s="215">
        <f>IF(N352="zákl. přenesená",J352,0)</f>
        <v>0</v>
      </c>
      <c r="BH352" s="215">
        <f>IF(N352="sníž. přenesená",J352,0)</f>
        <v>0</v>
      </c>
      <c r="BI352" s="215">
        <f>IF(N352="nulová",J352,0)</f>
        <v>0</v>
      </c>
      <c r="BJ352" s="18" t="s">
        <v>76</v>
      </c>
      <c r="BK352" s="215">
        <f>ROUND(I352*H352,2)</f>
        <v>0</v>
      </c>
      <c r="BL352" s="18" t="s">
        <v>118</v>
      </c>
      <c r="BM352" s="214" t="s">
        <v>530</v>
      </c>
    </row>
    <row r="353" s="2" customFormat="1">
      <c r="A353" s="39"/>
      <c r="B353" s="40"/>
      <c r="C353" s="41"/>
      <c r="D353" s="216" t="s">
        <v>120</v>
      </c>
      <c r="E353" s="41"/>
      <c r="F353" s="217" t="s">
        <v>231</v>
      </c>
      <c r="G353" s="41"/>
      <c r="H353" s="41"/>
      <c r="I353" s="218"/>
      <c r="J353" s="41"/>
      <c r="K353" s="41"/>
      <c r="L353" s="45"/>
      <c r="M353" s="219"/>
      <c r="N353" s="220"/>
      <c r="O353" s="85"/>
      <c r="P353" s="85"/>
      <c r="Q353" s="85"/>
      <c r="R353" s="85"/>
      <c r="S353" s="85"/>
      <c r="T353" s="86"/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T353" s="18" t="s">
        <v>120</v>
      </c>
      <c r="AU353" s="18" t="s">
        <v>78</v>
      </c>
    </row>
    <row r="354" s="2" customFormat="1">
      <c r="A354" s="39"/>
      <c r="B354" s="40"/>
      <c r="C354" s="41"/>
      <c r="D354" s="221" t="s">
        <v>122</v>
      </c>
      <c r="E354" s="41"/>
      <c r="F354" s="222" t="s">
        <v>531</v>
      </c>
      <c r="G354" s="41"/>
      <c r="H354" s="41"/>
      <c r="I354" s="218"/>
      <c r="J354" s="41"/>
      <c r="K354" s="41"/>
      <c r="L354" s="45"/>
      <c r="M354" s="219"/>
      <c r="N354" s="220"/>
      <c r="O354" s="85"/>
      <c r="P354" s="85"/>
      <c r="Q354" s="85"/>
      <c r="R354" s="85"/>
      <c r="S354" s="85"/>
      <c r="T354" s="86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122</v>
      </c>
      <c r="AU354" s="18" t="s">
        <v>78</v>
      </c>
    </row>
    <row r="355" s="13" customFormat="1">
      <c r="A355" s="13"/>
      <c r="B355" s="223"/>
      <c r="C355" s="224"/>
      <c r="D355" s="216" t="s">
        <v>124</v>
      </c>
      <c r="E355" s="225" t="s">
        <v>19</v>
      </c>
      <c r="F355" s="226" t="s">
        <v>532</v>
      </c>
      <c r="G355" s="224"/>
      <c r="H355" s="227">
        <v>240.06899999999999</v>
      </c>
      <c r="I355" s="228"/>
      <c r="J355" s="224"/>
      <c r="K355" s="224"/>
      <c r="L355" s="229"/>
      <c r="M355" s="230"/>
      <c r="N355" s="231"/>
      <c r="O355" s="231"/>
      <c r="P355" s="231"/>
      <c r="Q355" s="231"/>
      <c r="R355" s="231"/>
      <c r="S355" s="231"/>
      <c r="T355" s="232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3" t="s">
        <v>124</v>
      </c>
      <c r="AU355" s="233" t="s">
        <v>78</v>
      </c>
      <c r="AV355" s="13" t="s">
        <v>78</v>
      </c>
      <c r="AW355" s="13" t="s">
        <v>31</v>
      </c>
      <c r="AX355" s="13" t="s">
        <v>76</v>
      </c>
      <c r="AY355" s="233" t="s">
        <v>112</v>
      </c>
    </row>
    <row r="356" s="12" customFormat="1" ht="22.8" customHeight="1">
      <c r="A356" s="12"/>
      <c r="B356" s="189"/>
      <c r="C356" s="190"/>
      <c r="D356" s="191" t="s">
        <v>68</v>
      </c>
      <c r="E356" s="266" t="s">
        <v>533</v>
      </c>
      <c r="F356" s="266" t="s">
        <v>534</v>
      </c>
      <c r="G356" s="190"/>
      <c r="H356" s="190"/>
      <c r="I356" s="193"/>
      <c r="J356" s="267">
        <f>BK356</f>
        <v>0</v>
      </c>
      <c r="K356" s="190"/>
      <c r="L356" s="195"/>
      <c r="M356" s="196"/>
      <c r="N356" s="197"/>
      <c r="O356" s="197"/>
      <c r="P356" s="198">
        <f>SUM(P357:P359)</f>
        <v>0</v>
      </c>
      <c r="Q356" s="197"/>
      <c r="R356" s="198">
        <f>SUM(R357:R359)</f>
        <v>0</v>
      </c>
      <c r="S356" s="197"/>
      <c r="T356" s="199">
        <f>SUM(T357:T359)</f>
        <v>0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00" t="s">
        <v>76</v>
      </c>
      <c r="AT356" s="201" t="s">
        <v>68</v>
      </c>
      <c r="AU356" s="201" t="s">
        <v>76</v>
      </c>
      <c r="AY356" s="200" t="s">
        <v>112</v>
      </c>
      <c r="BK356" s="202">
        <f>SUM(BK357:BK359)</f>
        <v>0</v>
      </c>
    </row>
    <row r="357" s="2" customFormat="1" ht="16.5" customHeight="1">
      <c r="A357" s="39"/>
      <c r="B357" s="40"/>
      <c r="C357" s="203" t="s">
        <v>535</v>
      </c>
      <c r="D357" s="203" t="s">
        <v>113</v>
      </c>
      <c r="E357" s="204" t="s">
        <v>536</v>
      </c>
      <c r="F357" s="205" t="s">
        <v>537</v>
      </c>
      <c r="G357" s="206" t="s">
        <v>229</v>
      </c>
      <c r="H357" s="207">
        <v>632.73199999999997</v>
      </c>
      <c r="I357" s="208"/>
      <c r="J357" s="209">
        <f>ROUND(I357*H357,2)</f>
        <v>0</v>
      </c>
      <c r="K357" s="205" t="s">
        <v>117</v>
      </c>
      <c r="L357" s="45"/>
      <c r="M357" s="210" t="s">
        <v>19</v>
      </c>
      <c r="N357" s="211" t="s">
        <v>40</v>
      </c>
      <c r="O357" s="85"/>
      <c r="P357" s="212">
        <f>O357*H357</f>
        <v>0</v>
      </c>
      <c r="Q357" s="212">
        <v>0</v>
      </c>
      <c r="R357" s="212">
        <f>Q357*H357</f>
        <v>0</v>
      </c>
      <c r="S357" s="212">
        <v>0</v>
      </c>
      <c r="T357" s="213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14" t="s">
        <v>234</v>
      </c>
      <c r="AT357" s="214" t="s">
        <v>113</v>
      </c>
      <c r="AU357" s="214" t="s">
        <v>78</v>
      </c>
      <c r="AY357" s="18" t="s">
        <v>112</v>
      </c>
      <c r="BE357" s="215">
        <f>IF(N357="základní",J357,0)</f>
        <v>0</v>
      </c>
      <c r="BF357" s="215">
        <f>IF(N357="snížená",J357,0)</f>
        <v>0</v>
      </c>
      <c r="BG357" s="215">
        <f>IF(N357="zákl. přenesená",J357,0)</f>
        <v>0</v>
      </c>
      <c r="BH357" s="215">
        <f>IF(N357="sníž. přenesená",J357,0)</f>
        <v>0</v>
      </c>
      <c r="BI357" s="215">
        <f>IF(N357="nulová",J357,0)</f>
        <v>0</v>
      </c>
      <c r="BJ357" s="18" t="s">
        <v>76</v>
      </c>
      <c r="BK357" s="215">
        <f>ROUND(I357*H357,2)</f>
        <v>0</v>
      </c>
      <c r="BL357" s="18" t="s">
        <v>234</v>
      </c>
      <c r="BM357" s="214" t="s">
        <v>538</v>
      </c>
    </row>
    <row r="358" s="2" customFormat="1">
      <c r="A358" s="39"/>
      <c r="B358" s="40"/>
      <c r="C358" s="41"/>
      <c r="D358" s="216" t="s">
        <v>120</v>
      </c>
      <c r="E358" s="41"/>
      <c r="F358" s="217" t="s">
        <v>539</v>
      </c>
      <c r="G358" s="41"/>
      <c r="H358" s="41"/>
      <c r="I358" s="218"/>
      <c r="J358" s="41"/>
      <c r="K358" s="41"/>
      <c r="L358" s="45"/>
      <c r="M358" s="219"/>
      <c r="N358" s="220"/>
      <c r="O358" s="85"/>
      <c r="P358" s="85"/>
      <c r="Q358" s="85"/>
      <c r="R358" s="85"/>
      <c r="S358" s="85"/>
      <c r="T358" s="86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120</v>
      </c>
      <c r="AU358" s="18" t="s">
        <v>78</v>
      </c>
    </row>
    <row r="359" s="2" customFormat="1">
      <c r="A359" s="39"/>
      <c r="B359" s="40"/>
      <c r="C359" s="41"/>
      <c r="D359" s="221" t="s">
        <v>122</v>
      </c>
      <c r="E359" s="41"/>
      <c r="F359" s="222" t="s">
        <v>540</v>
      </c>
      <c r="G359" s="41"/>
      <c r="H359" s="41"/>
      <c r="I359" s="218"/>
      <c r="J359" s="41"/>
      <c r="K359" s="41"/>
      <c r="L359" s="45"/>
      <c r="M359" s="268"/>
      <c r="N359" s="269"/>
      <c r="O359" s="270"/>
      <c r="P359" s="270"/>
      <c r="Q359" s="270"/>
      <c r="R359" s="270"/>
      <c r="S359" s="270"/>
      <c r="T359" s="271"/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T359" s="18" t="s">
        <v>122</v>
      </c>
      <c r="AU359" s="18" t="s">
        <v>78</v>
      </c>
    </row>
    <row r="360" s="2" customFormat="1" ht="6.96" customHeight="1">
      <c r="A360" s="39"/>
      <c r="B360" s="60"/>
      <c r="C360" s="61"/>
      <c r="D360" s="61"/>
      <c r="E360" s="61"/>
      <c r="F360" s="61"/>
      <c r="G360" s="61"/>
      <c r="H360" s="61"/>
      <c r="I360" s="61"/>
      <c r="J360" s="61"/>
      <c r="K360" s="61"/>
      <c r="L360" s="45"/>
      <c r="M360" s="39"/>
      <c r="O360" s="39"/>
      <c r="P360" s="39"/>
      <c r="Q360" s="39"/>
      <c r="R360" s="39"/>
      <c r="S360" s="39"/>
      <c r="T360" s="39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</row>
  </sheetData>
  <sheetProtection sheet="1" autoFilter="0" formatColumns="0" formatRows="0" objects="1" scenarios="1" spinCount="100000" saltValue="c5/LXL0xYInOUO0PFJMG3jBIHJlMjZrIlvVOsUQfEdQpokGoCKaiXJNeQptKdNiAPhyzQ+FPKlVDx7aalFAC2A==" hashValue="di3pvdndYHznCBFzP6kOgIizfPyw1fgM3ZS0NrZfo68unsVvzCW7p9+nkPw0BZOOccP0aB45QUtutA2HNPVRbw==" algorithmName="SHA-512" password="CC35"/>
  <autoFilter ref="C87:K359"/>
  <mergeCells count="9">
    <mergeCell ref="E7:H7"/>
    <mergeCell ref="E9:H9"/>
    <mergeCell ref="E18:H18"/>
    <mergeCell ref="E27:H27"/>
    <mergeCell ref="E48:H48"/>
    <mergeCell ref="E50:H50"/>
    <mergeCell ref="E78:H78"/>
    <mergeCell ref="E80:H80"/>
    <mergeCell ref="L2:V2"/>
  </mergeCells>
  <hyperlinks>
    <hyperlink ref="F92" r:id="rId1" display="https://podminky.urs.cz/item/CS_URS_2023_02/111211201"/>
    <hyperlink ref="F96" r:id="rId2" display="https://podminky.urs.cz/item/CS_URS_2023_02/112155311"/>
    <hyperlink ref="F100" r:id="rId3" display="https://podminky.urs.cz/item/CS_URS_2023_02/113105111"/>
    <hyperlink ref="F108" r:id="rId4" display="https://podminky.urs.cz/item/CS_URS_2023_02/113151111"/>
    <hyperlink ref="F112" r:id="rId5" display="https://podminky.urs.cz/item/CS_URS_2023_02/115001105"/>
    <hyperlink ref="F116" r:id="rId6" display="https://podminky.urs.cz/item/CS_URS_2023_02/115101201"/>
    <hyperlink ref="F121" r:id="rId7" display="https://podminky.urs.cz/item/CS_URS_2023_02/121103112"/>
    <hyperlink ref="F125" r:id="rId8" display="https://podminky.urs.cz/item/CS_URS_2023_02/131251100"/>
    <hyperlink ref="F135" r:id="rId9" display="https://podminky.urs.cz/item/CS_URS_2023_02/153191121"/>
    <hyperlink ref="F140" r:id="rId10" display="https://podminky.urs.cz/item/CS_URS_2023_02/153191131"/>
    <hyperlink ref="F144" r:id="rId11" display="https://podminky.urs.cz/item/CS_URS_2023_02/162351103"/>
    <hyperlink ref="F148" r:id="rId12" display="https://podminky.urs.cz/item/CS_URS_2023_02/167151111"/>
    <hyperlink ref="F152" r:id="rId13" display="https://podminky.urs.cz/item/CS_URS_2023_02/162751117"/>
    <hyperlink ref="F156" r:id="rId14" display="https://podminky.urs.cz/item/CS_URS_2023_02/162751119"/>
    <hyperlink ref="F160" r:id="rId15" display="https://podminky.urs.cz/item/CS_URS_2023_02/171201231"/>
    <hyperlink ref="F164" r:id="rId16" display="https://podminky.urs.cz/item/CS_URS_2023_02/174111311"/>
    <hyperlink ref="F174" r:id="rId17" display="https://podminky.urs.cz/item/CS_URS_2023_02/181152302"/>
    <hyperlink ref="F178" r:id="rId18" display="https://podminky.urs.cz/item/CS_URS_2023_02/181411122"/>
    <hyperlink ref="F185" r:id="rId19" display="https://podminky.urs.cz/item/CS_URS_2023_02/182111111"/>
    <hyperlink ref="F192" r:id="rId20" display="https://podminky.urs.cz/item/CS_URS_2023_02/182201101"/>
    <hyperlink ref="F196" r:id="rId21" display="https://podminky.urs.cz/item/CS_URS_2023_02/182303112"/>
    <hyperlink ref="F202" r:id="rId22" display="https://podminky.urs.cz/item/CS_URS_2023_02/273311124"/>
    <hyperlink ref="F206" r:id="rId23" display="https://podminky.urs.cz/item/CS_URS_2023_02/274311127"/>
    <hyperlink ref="F214" r:id="rId24" display="https://podminky.urs.cz/item/CS_URS_2023_02/274354111"/>
    <hyperlink ref="F222" r:id="rId25" display="https://podminky.urs.cz/item/CS_URS_2023_02/274354211"/>
    <hyperlink ref="F229" r:id="rId26" display="https://podminky.urs.cz/item/CS_URS_2023_02/275321117"/>
    <hyperlink ref="F234" r:id="rId27" display="https://podminky.urs.cz/item/CS_URS_2023_02/275354111"/>
    <hyperlink ref="F239" r:id="rId28" display="https://podminky.urs.cz/item/CS_URS_2023_02/275354211"/>
    <hyperlink ref="F254" r:id="rId29" display="https://podminky.urs.cz/item/CS_URS_2023_02/311231126"/>
    <hyperlink ref="F262" r:id="rId30" display="https://podminky.urs.cz/item/CS_URS_2023_02/369317311"/>
    <hyperlink ref="F273" r:id="rId31" display="https://podminky.urs.cz/item/CS_URS_2023_02/451311531"/>
    <hyperlink ref="F282" r:id="rId32" display="https://podminky.urs.cz/item/CS_URS_2023_02/451576111"/>
    <hyperlink ref="F286" r:id="rId33" display="https://podminky.urs.cz/item/CS_URS_2023_02/465513127"/>
    <hyperlink ref="F293" r:id="rId34" display="https://podminky.urs.cz/item/CS_URS_2023_02/465513157"/>
    <hyperlink ref="F300" r:id="rId35" display="https://podminky.urs.cz/item/CS_URS_2023_02/564231111"/>
    <hyperlink ref="F304" r:id="rId36" display="https://podminky.urs.cz/item/CS_URS_2023_02/584121108"/>
    <hyperlink ref="F308" r:id="rId37" display="https://podminky.urs.cz/item/CS_URS_2023_02/113106242"/>
    <hyperlink ref="F312" r:id="rId38" display="https://podminky.urs.cz/item/CS_URS_2023_02/113107111"/>
    <hyperlink ref="F320" r:id="rId39" display="https://podminky.urs.cz/item/CS_URS_2023_02/936942211"/>
    <hyperlink ref="F324" r:id="rId40" display="https://podminky.urs.cz/item/CS_URS_2023_02/962021112"/>
    <hyperlink ref="F328" r:id="rId41" display="https://podminky.urs.cz/item/CS_URS_2023_02/962052211"/>
    <hyperlink ref="F332" r:id="rId42" display="https://podminky.urs.cz/item/CS_URS_2023_02/966023211"/>
    <hyperlink ref="F338" r:id="rId43" display="https://podminky.urs.cz/item/CS_URS_2023_02/997211111"/>
    <hyperlink ref="F341" r:id="rId44" display="https://podminky.urs.cz/item/CS_URS_2023_02/997211119"/>
    <hyperlink ref="F344" r:id="rId45" display="https://podminky.urs.cz/item/CS_URS_2023_02/997211511"/>
    <hyperlink ref="F347" r:id="rId46" display="https://podminky.urs.cz/item/CS_URS_2023_02/997211519"/>
    <hyperlink ref="F351" r:id="rId47" display="https://podminky.urs.cz/item/CS_URS_2023_02/997211611"/>
    <hyperlink ref="F354" r:id="rId48" display="https://podminky.urs.cz/item/CS_URS_2023_02/997221873"/>
    <hyperlink ref="F359" r:id="rId49" display="https://podminky.urs.cz/item/CS_URS_2023_02/998212111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50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100.832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78</v>
      </c>
    </row>
    <row r="4" s="1" customFormat="1" ht="24.96" customHeight="1">
      <c r="B4" s="21"/>
      <c r="D4" s="131" t="s">
        <v>82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16.5" customHeight="1">
      <c r="B7" s="21"/>
      <c r="E7" s="134" t="str">
        <f>'Rekapitulace stavby'!K6</f>
        <v>Oprava mostu v km 23,304 na trati Brno - Jihlava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83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541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21. 12. 2021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tr">
        <f>IF('Rekapitulace stavby'!AN10="","",'Rekapitulace stavby'!AN10)</f>
        <v/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tr">
        <f>IF('Rekapitulace stavby'!E11="","",'Rekapitulace stavby'!E11)</f>
        <v xml:space="preserve"> </v>
      </c>
      <c r="F15" s="39"/>
      <c r="G15" s="39"/>
      <c r="H15" s="39"/>
      <c r="I15" s="133" t="s">
        <v>27</v>
      </c>
      <c r="J15" s="137" t="str">
        <f>IF('Rekapitulace stavby'!AN11="","",'Rekapitulace stavby'!AN11)</f>
        <v/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28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27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30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/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 xml:space="preserve"> </v>
      </c>
      <c r="F21" s="39"/>
      <c r="G21" s="39"/>
      <c r="H21" s="39"/>
      <c r="I21" s="133" t="s">
        <v>27</v>
      </c>
      <c r="J21" s="137" t="str">
        <f>IF('Rekapitulace stavby'!AN17="","",'Rekapitulace stavby'!AN17)</f>
        <v/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32</v>
      </c>
      <c r="E23" s="39"/>
      <c r="F23" s="39"/>
      <c r="G23" s="39"/>
      <c r="H23" s="39"/>
      <c r="I23" s="133" t="s">
        <v>26</v>
      </c>
      <c r="J23" s="137" t="str">
        <f>IF('Rekapitulace stavby'!AN19="","",'Rekapitulace stavby'!AN19)</f>
        <v/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tr">
        <f>IF('Rekapitulace stavby'!E20="","",'Rekapitulace stavby'!E20)</f>
        <v xml:space="preserve"> </v>
      </c>
      <c r="F24" s="39"/>
      <c r="G24" s="39"/>
      <c r="H24" s="39"/>
      <c r="I24" s="133" t="s">
        <v>27</v>
      </c>
      <c r="J24" s="137" t="str">
        <f>IF('Rekapitulace stavby'!AN20="","",'Rekapitulace stavby'!AN20)</f>
        <v/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33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35</v>
      </c>
      <c r="E30" s="39"/>
      <c r="F30" s="39"/>
      <c r="G30" s="39"/>
      <c r="H30" s="39"/>
      <c r="I30" s="39"/>
      <c r="J30" s="145">
        <f>ROUND(J85,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37</v>
      </c>
      <c r="G32" s="39"/>
      <c r="H32" s="39"/>
      <c r="I32" s="146" t="s">
        <v>36</v>
      </c>
      <c r="J32" s="146" t="s">
        <v>38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39</v>
      </c>
      <c r="E33" s="133" t="s">
        <v>40</v>
      </c>
      <c r="F33" s="148">
        <f>ROUND((SUM(BE85:BE124)),  2)</f>
        <v>0</v>
      </c>
      <c r="G33" s="39"/>
      <c r="H33" s="39"/>
      <c r="I33" s="149">
        <v>0.20999999999999999</v>
      </c>
      <c r="J33" s="148">
        <f>ROUND(((SUM(BE85:BE124))*I33),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41</v>
      </c>
      <c r="F34" s="148">
        <f>ROUND((SUM(BF85:BF124)),  2)</f>
        <v>0</v>
      </c>
      <c r="G34" s="39"/>
      <c r="H34" s="39"/>
      <c r="I34" s="149">
        <v>0.14999999999999999</v>
      </c>
      <c r="J34" s="148">
        <f>ROUND(((SUM(BF85:BF124))*I34),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42</v>
      </c>
      <c r="F35" s="148">
        <f>ROUND((SUM(BG85:BG124)),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43</v>
      </c>
      <c r="F36" s="148">
        <f>ROUND((SUM(BH85:BH124)),  2)</f>
        <v>0</v>
      </c>
      <c r="G36" s="39"/>
      <c r="H36" s="39"/>
      <c r="I36" s="149">
        <v>0.14999999999999999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44</v>
      </c>
      <c r="F37" s="148">
        <f>ROUND((SUM(BI85:BI124)),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45</v>
      </c>
      <c r="E39" s="152"/>
      <c r="F39" s="152"/>
      <c r="G39" s="153" t="s">
        <v>46</v>
      </c>
      <c r="H39" s="154" t="s">
        <v>47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85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16.5" customHeight="1">
      <c r="A48" s="39"/>
      <c r="B48" s="40"/>
      <c r="C48" s="41"/>
      <c r="D48" s="41"/>
      <c r="E48" s="161" t="str">
        <f>E7</f>
        <v>Oprava mostu v km 23,304 na trati Brno - Jihlava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83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VRN - Vedlejší rozpočtové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 </v>
      </c>
      <c r="G52" s="41"/>
      <c r="H52" s="41"/>
      <c r="I52" s="33" t="s">
        <v>23</v>
      </c>
      <c r="J52" s="73" t="str">
        <f>IF(J12="","",J12)</f>
        <v>21. 12. 2021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 xml:space="preserve"> </v>
      </c>
      <c r="G54" s="41"/>
      <c r="H54" s="41"/>
      <c r="I54" s="33" t="s">
        <v>30</v>
      </c>
      <c r="J54" s="37" t="str">
        <f>E21</f>
        <v xml:space="preserve"> 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28</v>
      </c>
      <c r="D55" s="41"/>
      <c r="E55" s="41"/>
      <c r="F55" s="28" t="str">
        <f>IF(E18="","",E18)</f>
        <v>Vyplň údaj</v>
      </c>
      <c r="G55" s="41"/>
      <c r="H55" s="41"/>
      <c r="I55" s="33" t="s">
        <v>32</v>
      </c>
      <c r="J55" s="37" t="str">
        <f>E24</f>
        <v xml:space="preserve">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86</v>
      </c>
      <c r="D57" s="163"/>
      <c r="E57" s="163"/>
      <c r="F57" s="163"/>
      <c r="G57" s="163"/>
      <c r="H57" s="163"/>
      <c r="I57" s="163"/>
      <c r="J57" s="164" t="s">
        <v>87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67</v>
      </c>
      <c r="D59" s="41"/>
      <c r="E59" s="41"/>
      <c r="F59" s="41"/>
      <c r="G59" s="41"/>
      <c r="H59" s="41"/>
      <c r="I59" s="41"/>
      <c r="J59" s="103">
        <f>J85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88</v>
      </c>
    </row>
    <row r="60" s="9" customFormat="1" ht="24.96" customHeight="1">
      <c r="A60" s="9"/>
      <c r="B60" s="166"/>
      <c r="C60" s="167"/>
      <c r="D60" s="168" t="s">
        <v>541</v>
      </c>
      <c r="E60" s="169"/>
      <c r="F60" s="169"/>
      <c r="G60" s="169"/>
      <c r="H60" s="169"/>
      <c r="I60" s="169"/>
      <c r="J60" s="170">
        <f>J86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542</v>
      </c>
      <c r="E61" s="175"/>
      <c r="F61" s="175"/>
      <c r="G61" s="175"/>
      <c r="H61" s="175"/>
      <c r="I61" s="175"/>
      <c r="J61" s="176">
        <f>J87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543</v>
      </c>
      <c r="E62" s="175"/>
      <c r="F62" s="175"/>
      <c r="G62" s="175"/>
      <c r="H62" s="175"/>
      <c r="I62" s="175"/>
      <c r="J62" s="176">
        <f>J100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544</v>
      </c>
      <c r="E63" s="175"/>
      <c r="F63" s="175"/>
      <c r="G63" s="175"/>
      <c r="H63" s="175"/>
      <c r="I63" s="175"/>
      <c r="J63" s="176">
        <f>J110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545</v>
      </c>
      <c r="E64" s="175"/>
      <c r="F64" s="175"/>
      <c r="G64" s="175"/>
      <c r="H64" s="175"/>
      <c r="I64" s="175"/>
      <c r="J64" s="176">
        <f>J117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546</v>
      </c>
      <c r="E65" s="175"/>
      <c r="F65" s="175"/>
      <c r="G65" s="175"/>
      <c r="H65" s="175"/>
      <c r="I65" s="175"/>
      <c r="J65" s="176">
        <f>J121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2" customFormat="1" ht="21.84" customHeight="1">
      <c r="A66" s="39"/>
      <c r="B66" s="40"/>
      <c r="C66" s="41"/>
      <c r="D66" s="41"/>
      <c r="E66" s="41"/>
      <c r="F66" s="41"/>
      <c r="G66" s="41"/>
      <c r="H66" s="41"/>
      <c r="I66" s="41"/>
      <c r="J66" s="41"/>
      <c r="K66" s="41"/>
      <c r="L66" s="135"/>
      <c r="S66" s="39"/>
      <c r="T66" s="39"/>
      <c r="U66" s="39"/>
      <c r="V66" s="39"/>
      <c r="W66" s="39"/>
      <c r="X66" s="39"/>
      <c r="Y66" s="39"/>
      <c r="Z66" s="39"/>
      <c r="AA66" s="39"/>
      <c r="AB66" s="39"/>
      <c r="AC66" s="39"/>
      <c r="AD66" s="39"/>
      <c r="AE66" s="39"/>
    </row>
    <row r="67" s="2" customFormat="1" ht="6.96" customHeight="1">
      <c r="A67" s="39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5"/>
      <c r="S67" s="39"/>
      <c r="T67" s="39"/>
      <c r="U67" s="39"/>
      <c r="V67" s="39"/>
      <c r="W67" s="39"/>
      <c r="X67" s="39"/>
      <c r="Y67" s="39"/>
      <c r="Z67" s="39"/>
      <c r="AA67" s="39"/>
      <c r="AB67" s="39"/>
      <c r="AC67" s="39"/>
      <c r="AD67" s="39"/>
      <c r="AE67" s="39"/>
    </row>
    <row r="71" s="2" customFormat="1" ht="6.96" customHeight="1">
      <c r="A71" s="39"/>
      <c r="B71" s="62"/>
      <c r="C71" s="63"/>
      <c r="D71" s="63"/>
      <c r="E71" s="63"/>
      <c r="F71" s="63"/>
      <c r="G71" s="63"/>
      <c r="H71" s="63"/>
      <c r="I71" s="63"/>
      <c r="J71" s="63"/>
      <c r="K71" s="63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24.96" customHeight="1">
      <c r="A72" s="39"/>
      <c r="B72" s="40"/>
      <c r="C72" s="24" t="s">
        <v>98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40"/>
      <c r="C73" s="41"/>
      <c r="D73" s="41"/>
      <c r="E73" s="41"/>
      <c r="F73" s="41"/>
      <c r="G73" s="41"/>
      <c r="H73" s="41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16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161" t="str">
        <f>E7</f>
        <v>Oprava mostu v km 23,304 na trati Brno - Jihlava</v>
      </c>
      <c r="F75" s="33"/>
      <c r="G75" s="33"/>
      <c r="H75" s="33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83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6.5" customHeight="1">
      <c r="A77" s="39"/>
      <c r="B77" s="40"/>
      <c r="C77" s="41"/>
      <c r="D77" s="41"/>
      <c r="E77" s="70" t="str">
        <f>E9</f>
        <v>VRN - Vedlejší rozpočtové náklady</v>
      </c>
      <c r="F77" s="41"/>
      <c r="G77" s="41"/>
      <c r="H77" s="41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2" customHeight="1">
      <c r="A79" s="39"/>
      <c r="B79" s="40"/>
      <c r="C79" s="33" t="s">
        <v>21</v>
      </c>
      <c r="D79" s="41"/>
      <c r="E79" s="41"/>
      <c r="F79" s="28" t="str">
        <f>F12</f>
        <v xml:space="preserve"> </v>
      </c>
      <c r="G79" s="41"/>
      <c r="H79" s="41"/>
      <c r="I79" s="33" t="s">
        <v>23</v>
      </c>
      <c r="J79" s="73" t="str">
        <f>IF(J12="","",J12)</f>
        <v>21. 12. 2021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5.15" customHeight="1">
      <c r="A81" s="39"/>
      <c r="B81" s="40"/>
      <c r="C81" s="33" t="s">
        <v>25</v>
      </c>
      <c r="D81" s="41"/>
      <c r="E81" s="41"/>
      <c r="F81" s="28" t="str">
        <f>E15</f>
        <v xml:space="preserve"> </v>
      </c>
      <c r="G81" s="41"/>
      <c r="H81" s="41"/>
      <c r="I81" s="33" t="s">
        <v>30</v>
      </c>
      <c r="J81" s="37" t="str">
        <f>E21</f>
        <v xml:space="preserve"> 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5.15" customHeight="1">
      <c r="A82" s="39"/>
      <c r="B82" s="40"/>
      <c r="C82" s="33" t="s">
        <v>28</v>
      </c>
      <c r="D82" s="41"/>
      <c r="E82" s="41"/>
      <c r="F82" s="28" t="str">
        <f>IF(E18="","",E18)</f>
        <v>Vyplň údaj</v>
      </c>
      <c r="G82" s="41"/>
      <c r="H82" s="41"/>
      <c r="I82" s="33" t="s">
        <v>32</v>
      </c>
      <c r="J82" s="37" t="str">
        <f>E24</f>
        <v xml:space="preserve"> </v>
      </c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0.32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11" customFormat="1" ht="29.28" customHeight="1">
      <c r="A84" s="178"/>
      <c r="B84" s="179"/>
      <c r="C84" s="180" t="s">
        <v>99</v>
      </c>
      <c r="D84" s="181" t="s">
        <v>54</v>
      </c>
      <c r="E84" s="181" t="s">
        <v>50</v>
      </c>
      <c r="F84" s="181" t="s">
        <v>51</v>
      </c>
      <c r="G84" s="181" t="s">
        <v>100</v>
      </c>
      <c r="H84" s="181" t="s">
        <v>101</v>
      </c>
      <c r="I84" s="181" t="s">
        <v>102</v>
      </c>
      <c r="J84" s="181" t="s">
        <v>87</v>
      </c>
      <c r="K84" s="182" t="s">
        <v>103</v>
      </c>
      <c r="L84" s="183"/>
      <c r="M84" s="93" t="s">
        <v>19</v>
      </c>
      <c r="N84" s="94" t="s">
        <v>39</v>
      </c>
      <c r="O84" s="94" t="s">
        <v>104</v>
      </c>
      <c r="P84" s="94" t="s">
        <v>105</v>
      </c>
      <c r="Q84" s="94" t="s">
        <v>106</v>
      </c>
      <c r="R84" s="94" t="s">
        <v>107</v>
      </c>
      <c r="S84" s="94" t="s">
        <v>108</v>
      </c>
      <c r="T84" s="95" t="s">
        <v>109</v>
      </c>
      <c r="U84" s="178"/>
      <c r="V84" s="178"/>
      <c r="W84" s="178"/>
      <c r="X84" s="178"/>
      <c r="Y84" s="178"/>
      <c r="Z84" s="178"/>
      <c r="AA84" s="178"/>
      <c r="AB84" s="178"/>
      <c r="AC84" s="178"/>
      <c r="AD84" s="178"/>
      <c r="AE84" s="178"/>
    </row>
    <row r="85" s="2" customFormat="1" ht="22.8" customHeight="1">
      <c r="A85" s="39"/>
      <c r="B85" s="40"/>
      <c r="C85" s="100" t="s">
        <v>110</v>
      </c>
      <c r="D85" s="41"/>
      <c r="E85" s="41"/>
      <c r="F85" s="41"/>
      <c r="G85" s="41"/>
      <c r="H85" s="41"/>
      <c r="I85" s="41"/>
      <c r="J85" s="184">
        <f>BK85</f>
        <v>0</v>
      </c>
      <c r="K85" s="41"/>
      <c r="L85" s="45"/>
      <c r="M85" s="96"/>
      <c r="N85" s="185"/>
      <c r="O85" s="97"/>
      <c r="P85" s="186">
        <f>P86</f>
        <v>0</v>
      </c>
      <c r="Q85" s="97"/>
      <c r="R85" s="186">
        <f>R86</f>
        <v>0</v>
      </c>
      <c r="S85" s="97"/>
      <c r="T85" s="187">
        <f>T86</f>
        <v>0</v>
      </c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  <c r="AT85" s="18" t="s">
        <v>68</v>
      </c>
      <c r="AU85" s="18" t="s">
        <v>88</v>
      </c>
      <c r="BK85" s="188">
        <f>BK86</f>
        <v>0</v>
      </c>
    </row>
    <row r="86" s="12" customFormat="1" ht="25.92" customHeight="1">
      <c r="A86" s="12"/>
      <c r="B86" s="189"/>
      <c r="C86" s="190"/>
      <c r="D86" s="191" t="s">
        <v>68</v>
      </c>
      <c r="E86" s="192" t="s">
        <v>79</v>
      </c>
      <c r="F86" s="192" t="s">
        <v>80</v>
      </c>
      <c r="G86" s="190"/>
      <c r="H86" s="190"/>
      <c r="I86" s="193"/>
      <c r="J86" s="194">
        <f>BK86</f>
        <v>0</v>
      </c>
      <c r="K86" s="190"/>
      <c r="L86" s="195"/>
      <c r="M86" s="196"/>
      <c r="N86" s="197"/>
      <c r="O86" s="197"/>
      <c r="P86" s="198">
        <f>P87+P100+P110+P117+P121</f>
        <v>0</v>
      </c>
      <c r="Q86" s="197"/>
      <c r="R86" s="198">
        <f>R87+R100+R110+R117+R121</f>
        <v>0</v>
      </c>
      <c r="S86" s="197"/>
      <c r="T86" s="199">
        <f>T87+T100+T110+T117+T121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0" t="s">
        <v>150</v>
      </c>
      <c r="AT86" s="201" t="s">
        <v>68</v>
      </c>
      <c r="AU86" s="201" t="s">
        <v>69</v>
      </c>
      <c r="AY86" s="200" t="s">
        <v>112</v>
      </c>
      <c r="BK86" s="202">
        <f>BK87+BK100+BK110+BK117+BK121</f>
        <v>0</v>
      </c>
    </row>
    <row r="87" s="12" customFormat="1" ht="22.8" customHeight="1">
      <c r="A87" s="12"/>
      <c r="B87" s="189"/>
      <c r="C87" s="190"/>
      <c r="D87" s="191" t="s">
        <v>68</v>
      </c>
      <c r="E87" s="266" t="s">
        <v>547</v>
      </c>
      <c r="F87" s="266" t="s">
        <v>548</v>
      </c>
      <c r="G87" s="190"/>
      <c r="H87" s="190"/>
      <c r="I87" s="193"/>
      <c r="J87" s="267">
        <f>BK87</f>
        <v>0</v>
      </c>
      <c r="K87" s="190"/>
      <c r="L87" s="195"/>
      <c r="M87" s="196"/>
      <c r="N87" s="197"/>
      <c r="O87" s="197"/>
      <c r="P87" s="198">
        <f>SUM(P88:P99)</f>
        <v>0</v>
      </c>
      <c r="Q87" s="197"/>
      <c r="R87" s="198">
        <f>SUM(R88:R99)</f>
        <v>0</v>
      </c>
      <c r="S87" s="197"/>
      <c r="T87" s="199">
        <f>SUM(T88:T99)</f>
        <v>0</v>
      </c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R87" s="200" t="s">
        <v>150</v>
      </c>
      <c r="AT87" s="201" t="s">
        <v>68</v>
      </c>
      <c r="AU87" s="201" t="s">
        <v>76</v>
      </c>
      <c r="AY87" s="200" t="s">
        <v>112</v>
      </c>
      <c r="BK87" s="202">
        <f>SUM(BK88:BK99)</f>
        <v>0</v>
      </c>
    </row>
    <row r="88" s="2" customFormat="1" ht="16.5" customHeight="1">
      <c r="A88" s="39"/>
      <c r="B88" s="40"/>
      <c r="C88" s="203" t="s">
        <v>76</v>
      </c>
      <c r="D88" s="203" t="s">
        <v>113</v>
      </c>
      <c r="E88" s="204" t="s">
        <v>549</v>
      </c>
      <c r="F88" s="205" t="s">
        <v>550</v>
      </c>
      <c r="G88" s="206" t="s">
        <v>551</v>
      </c>
      <c r="H88" s="207">
        <v>1</v>
      </c>
      <c r="I88" s="208"/>
      <c r="J88" s="209">
        <f>ROUND(I88*H88,2)</f>
        <v>0</v>
      </c>
      <c r="K88" s="205" t="s">
        <v>552</v>
      </c>
      <c r="L88" s="45"/>
      <c r="M88" s="210" t="s">
        <v>19</v>
      </c>
      <c r="N88" s="211" t="s">
        <v>40</v>
      </c>
      <c r="O88" s="85"/>
      <c r="P88" s="212">
        <f>O88*H88</f>
        <v>0</v>
      </c>
      <c r="Q88" s="212">
        <v>0</v>
      </c>
      <c r="R88" s="212">
        <f>Q88*H88</f>
        <v>0</v>
      </c>
      <c r="S88" s="212">
        <v>0</v>
      </c>
      <c r="T88" s="213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4" t="s">
        <v>553</v>
      </c>
      <c r="AT88" s="214" t="s">
        <v>113</v>
      </c>
      <c r="AU88" s="214" t="s">
        <v>78</v>
      </c>
      <c r="AY88" s="18" t="s">
        <v>112</v>
      </c>
      <c r="BE88" s="215">
        <f>IF(N88="základní",J88,0)</f>
        <v>0</v>
      </c>
      <c r="BF88" s="215">
        <f>IF(N88="snížená",J88,0)</f>
        <v>0</v>
      </c>
      <c r="BG88" s="215">
        <f>IF(N88="zákl. přenesená",J88,0)</f>
        <v>0</v>
      </c>
      <c r="BH88" s="215">
        <f>IF(N88="sníž. přenesená",J88,0)</f>
        <v>0</v>
      </c>
      <c r="BI88" s="215">
        <f>IF(N88="nulová",J88,0)</f>
        <v>0</v>
      </c>
      <c r="BJ88" s="18" t="s">
        <v>76</v>
      </c>
      <c r="BK88" s="215">
        <f>ROUND(I88*H88,2)</f>
        <v>0</v>
      </c>
      <c r="BL88" s="18" t="s">
        <v>553</v>
      </c>
      <c r="BM88" s="214" t="s">
        <v>554</v>
      </c>
    </row>
    <row r="89" s="2" customFormat="1">
      <c r="A89" s="39"/>
      <c r="B89" s="40"/>
      <c r="C89" s="41"/>
      <c r="D89" s="216" t="s">
        <v>120</v>
      </c>
      <c r="E89" s="41"/>
      <c r="F89" s="217" t="s">
        <v>555</v>
      </c>
      <c r="G89" s="41"/>
      <c r="H89" s="41"/>
      <c r="I89" s="218"/>
      <c r="J89" s="41"/>
      <c r="K89" s="41"/>
      <c r="L89" s="45"/>
      <c r="M89" s="219"/>
      <c r="N89" s="220"/>
      <c r="O89" s="85"/>
      <c r="P89" s="85"/>
      <c r="Q89" s="85"/>
      <c r="R89" s="85"/>
      <c r="S89" s="85"/>
      <c r="T89" s="86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  <c r="AT89" s="18" t="s">
        <v>120</v>
      </c>
      <c r="AU89" s="18" t="s">
        <v>78</v>
      </c>
    </row>
    <row r="90" s="2" customFormat="1">
      <c r="A90" s="39"/>
      <c r="B90" s="40"/>
      <c r="C90" s="41"/>
      <c r="D90" s="221" t="s">
        <v>122</v>
      </c>
      <c r="E90" s="41"/>
      <c r="F90" s="222" t="s">
        <v>556</v>
      </c>
      <c r="G90" s="41"/>
      <c r="H90" s="41"/>
      <c r="I90" s="218"/>
      <c r="J90" s="41"/>
      <c r="K90" s="41"/>
      <c r="L90" s="45"/>
      <c r="M90" s="219"/>
      <c r="N90" s="220"/>
      <c r="O90" s="85"/>
      <c r="P90" s="85"/>
      <c r="Q90" s="85"/>
      <c r="R90" s="85"/>
      <c r="S90" s="85"/>
      <c r="T90" s="86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T90" s="18" t="s">
        <v>122</v>
      </c>
      <c r="AU90" s="18" t="s">
        <v>78</v>
      </c>
    </row>
    <row r="91" s="13" customFormat="1">
      <c r="A91" s="13"/>
      <c r="B91" s="223"/>
      <c r="C91" s="224"/>
      <c r="D91" s="216" t="s">
        <v>124</v>
      </c>
      <c r="E91" s="225" t="s">
        <v>19</v>
      </c>
      <c r="F91" s="226" t="s">
        <v>557</v>
      </c>
      <c r="G91" s="224"/>
      <c r="H91" s="227">
        <v>1</v>
      </c>
      <c r="I91" s="228"/>
      <c r="J91" s="224"/>
      <c r="K91" s="224"/>
      <c r="L91" s="229"/>
      <c r="M91" s="230"/>
      <c r="N91" s="231"/>
      <c r="O91" s="231"/>
      <c r="P91" s="231"/>
      <c r="Q91" s="231"/>
      <c r="R91" s="231"/>
      <c r="S91" s="231"/>
      <c r="T91" s="232"/>
      <c r="U91" s="13"/>
      <c r="V91" s="13"/>
      <c r="W91" s="13"/>
      <c r="X91" s="13"/>
      <c r="Y91" s="13"/>
      <c r="Z91" s="13"/>
      <c r="AA91" s="13"/>
      <c r="AB91" s="13"/>
      <c r="AC91" s="13"/>
      <c r="AD91" s="13"/>
      <c r="AE91" s="13"/>
      <c r="AT91" s="233" t="s">
        <v>124</v>
      </c>
      <c r="AU91" s="233" t="s">
        <v>78</v>
      </c>
      <c r="AV91" s="13" t="s">
        <v>78</v>
      </c>
      <c r="AW91" s="13" t="s">
        <v>31</v>
      </c>
      <c r="AX91" s="13" t="s">
        <v>69</v>
      </c>
      <c r="AY91" s="233" t="s">
        <v>112</v>
      </c>
    </row>
    <row r="92" s="14" customFormat="1">
      <c r="A92" s="14"/>
      <c r="B92" s="235"/>
      <c r="C92" s="236"/>
      <c r="D92" s="216" t="s">
        <v>124</v>
      </c>
      <c r="E92" s="237" t="s">
        <v>19</v>
      </c>
      <c r="F92" s="238" t="s">
        <v>143</v>
      </c>
      <c r="G92" s="236"/>
      <c r="H92" s="239">
        <v>1</v>
      </c>
      <c r="I92" s="240"/>
      <c r="J92" s="236"/>
      <c r="K92" s="236"/>
      <c r="L92" s="241"/>
      <c r="M92" s="242"/>
      <c r="N92" s="243"/>
      <c r="O92" s="243"/>
      <c r="P92" s="243"/>
      <c r="Q92" s="243"/>
      <c r="R92" s="243"/>
      <c r="S92" s="243"/>
      <c r="T92" s="244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5" t="s">
        <v>124</v>
      </c>
      <c r="AU92" s="245" t="s">
        <v>78</v>
      </c>
      <c r="AV92" s="14" t="s">
        <v>118</v>
      </c>
      <c r="AW92" s="14" t="s">
        <v>31</v>
      </c>
      <c r="AX92" s="14" t="s">
        <v>76</v>
      </c>
      <c r="AY92" s="245" t="s">
        <v>112</v>
      </c>
    </row>
    <row r="93" s="2" customFormat="1" ht="16.5" customHeight="1">
      <c r="A93" s="39"/>
      <c r="B93" s="40"/>
      <c r="C93" s="203" t="s">
        <v>78</v>
      </c>
      <c r="D93" s="203" t="s">
        <v>113</v>
      </c>
      <c r="E93" s="204" t="s">
        <v>558</v>
      </c>
      <c r="F93" s="205" t="s">
        <v>559</v>
      </c>
      <c r="G93" s="206" t="s">
        <v>551</v>
      </c>
      <c r="H93" s="207">
        <v>1</v>
      </c>
      <c r="I93" s="208"/>
      <c r="J93" s="209">
        <f>ROUND(I93*H93,2)</f>
        <v>0</v>
      </c>
      <c r="K93" s="205" t="s">
        <v>552</v>
      </c>
      <c r="L93" s="45"/>
      <c r="M93" s="210" t="s">
        <v>19</v>
      </c>
      <c r="N93" s="211" t="s">
        <v>40</v>
      </c>
      <c r="O93" s="85"/>
      <c r="P93" s="212">
        <f>O93*H93</f>
        <v>0</v>
      </c>
      <c r="Q93" s="212">
        <v>0</v>
      </c>
      <c r="R93" s="212">
        <f>Q93*H93</f>
        <v>0</v>
      </c>
      <c r="S93" s="212">
        <v>0</v>
      </c>
      <c r="T93" s="213">
        <f>S93*H93</f>
        <v>0</v>
      </c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  <c r="AR93" s="214" t="s">
        <v>553</v>
      </c>
      <c r="AT93" s="214" t="s">
        <v>113</v>
      </c>
      <c r="AU93" s="214" t="s">
        <v>78</v>
      </c>
      <c r="AY93" s="18" t="s">
        <v>112</v>
      </c>
      <c r="BE93" s="215">
        <f>IF(N93="základní",J93,0)</f>
        <v>0</v>
      </c>
      <c r="BF93" s="215">
        <f>IF(N93="snížená",J93,0)</f>
        <v>0</v>
      </c>
      <c r="BG93" s="215">
        <f>IF(N93="zákl. přenesená",J93,0)</f>
        <v>0</v>
      </c>
      <c r="BH93" s="215">
        <f>IF(N93="sníž. přenesená",J93,0)</f>
        <v>0</v>
      </c>
      <c r="BI93" s="215">
        <f>IF(N93="nulová",J93,0)</f>
        <v>0</v>
      </c>
      <c r="BJ93" s="18" t="s">
        <v>76</v>
      </c>
      <c r="BK93" s="215">
        <f>ROUND(I93*H93,2)</f>
        <v>0</v>
      </c>
      <c r="BL93" s="18" t="s">
        <v>553</v>
      </c>
      <c r="BM93" s="214" t="s">
        <v>560</v>
      </c>
    </row>
    <row r="94" s="2" customFormat="1">
      <c r="A94" s="39"/>
      <c r="B94" s="40"/>
      <c r="C94" s="41"/>
      <c r="D94" s="216" t="s">
        <v>120</v>
      </c>
      <c r="E94" s="41"/>
      <c r="F94" s="217" t="s">
        <v>559</v>
      </c>
      <c r="G94" s="41"/>
      <c r="H94" s="41"/>
      <c r="I94" s="218"/>
      <c r="J94" s="41"/>
      <c r="K94" s="41"/>
      <c r="L94" s="45"/>
      <c r="M94" s="219"/>
      <c r="N94" s="220"/>
      <c r="O94" s="85"/>
      <c r="P94" s="85"/>
      <c r="Q94" s="85"/>
      <c r="R94" s="85"/>
      <c r="S94" s="85"/>
      <c r="T94" s="86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T94" s="18" t="s">
        <v>120</v>
      </c>
      <c r="AU94" s="18" t="s">
        <v>78</v>
      </c>
    </row>
    <row r="95" s="2" customFormat="1">
      <c r="A95" s="39"/>
      <c r="B95" s="40"/>
      <c r="C95" s="41"/>
      <c r="D95" s="221" t="s">
        <v>122</v>
      </c>
      <c r="E95" s="41"/>
      <c r="F95" s="222" t="s">
        <v>561</v>
      </c>
      <c r="G95" s="41"/>
      <c r="H95" s="41"/>
      <c r="I95" s="218"/>
      <c r="J95" s="41"/>
      <c r="K95" s="41"/>
      <c r="L95" s="45"/>
      <c r="M95" s="219"/>
      <c r="N95" s="220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122</v>
      </c>
      <c r="AU95" s="18" t="s">
        <v>78</v>
      </c>
    </row>
    <row r="96" s="13" customFormat="1">
      <c r="A96" s="13"/>
      <c r="B96" s="223"/>
      <c r="C96" s="224"/>
      <c r="D96" s="216" t="s">
        <v>124</v>
      </c>
      <c r="E96" s="225" t="s">
        <v>19</v>
      </c>
      <c r="F96" s="226" t="s">
        <v>562</v>
      </c>
      <c r="G96" s="224"/>
      <c r="H96" s="227">
        <v>1</v>
      </c>
      <c r="I96" s="228"/>
      <c r="J96" s="224"/>
      <c r="K96" s="224"/>
      <c r="L96" s="229"/>
      <c r="M96" s="230"/>
      <c r="N96" s="231"/>
      <c r="O96" s="231"/>
      <c r="P96" s="231"/>
      <c r="Q96" s="231"/>
      <c r="R96" s="231"/>
      <c r="S96" s="231"/>
      <c r="T96" s="232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3" t="s">
        <v>124</v>
      </c>
      <c r="AU96" s="233" t="s">
        <v>78</v>
      </c>
      <c r="AV96" s="13" t="s">
        <v>78</v>
      </c>
      <c r="AW96" s="13" t="s">
        <v>31</v>
      </c>
      <c r="AX96" s="13" t="s">
        <v>76</v>
      </c>
      <c r="AY96" s="233" t="s">
        <v>112</v>
      </c>
    </row>
    <row r="97" s="2" customFormat="1" ht="16.5" customHeight="1">
      <c r="A97" s="39"/>
      <c r="B97" s="40"/>
      <c r="C97" s="203" t="s">
        <v>132</v>
      </c>
      <c r="D97" s="203" t="s">
        <v>113</v>
      </c>
      <c r="E97" s="204" t="s">
        <v>563</v>
      </c>
      <c r="F97" s="205" t="s">
        <v>564</v>
      </c>
      <c r="G97" s="206" t="s">
        <v>551</v>
      </c>
      <c r="H97" s="207">
        <v>1</v>
      </c>
      <c r="I97" s="208"/>
      <c r="J97" s="209">
        <f>ROUND(I97*H97,2)</f>
        <v>0</v>
      </c>
      <c r="K97" s="205" t="s">
        <v>552</v>
      </c>
      <c r="L97" s="45"/>
      <c r="M97" s="210" t="s">
        <v>19</v>
      </c>
      <c r="N97" s="211" t="s">
        <v>40</v>
      </c>
      <c r="O97" s="85"/>
      <c r="P97" s="212">
        <f>O97*H97</f>
        <v>0</v>
      </c>
      <c r="Q97" s="212">
        <v>0</v>
      </c>
      <c r="R97" s="212">
        <f>Q97*H97</f>
        <v>0</v>
      </c>
      <c r="S97" s="212">
        <v>0</v>
      </c>
      <c r="T97" s="213">
        <f>S97*H97</f>
        <v>0</v>
      </c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R97" s="214" t="s">
        <v>553</v>
      </c>
      <c r="AT97" s="214" t="s">
        <v>113</v>
      </c>
      <c r="AU97" s="214" t="s">
        <v>78</v>
      </c>
      <c r="AY97" s="18" t="s">
        <v>112</v>
      </c>
      <c r="BE97" s="215">
        <f>IF(N97="základní",J97,0)</f>
        <v>0</v>
      </c>
      <c r="BF97" s="215">
        <f>IF(N97="snížená",J97,0)</f>
        <v>0</v>
      </c>
      <c r="BG97" s="215">
        <f>IF(N97="zákl. přenesená",J97,0)</f>
        <v>0</v>
      </c>
      <c r="BH97" s="215">
        <f>IF(N97="sníž. přenesená",J97,0)</f>
        <v>0</v>
      </c>
      <c r="BI97" s="215">
        <f>IF(N97="nulová",J97,0)</f>
        <v>0</v>
      </c>
      <c r="BJ97" s="18" t="s">
        <v>76</v>
      </c>
      <c r="BK97" s="215">
        <f>ROUND(I97*H97,2)</f>
        <v>0</v>
      </c>
      <c r="BL97" s="18" t="s">
        <v>553</v>
      </c>
      <c r="BM97" s="214" t="s">
        <v>565</v>
      </c>
    </row>
    <row r="98" s="2" customFormat="1">
      <c r="A98" s="39"/>
      <c r="B98" s="40"/>
      <c r="C98" s="41"/>
      <c r="D98" s="216" t="s">
        <v>120</v>
      </c>
      <c r="E98" s="41"/>
      <c r="F98" s="217" t="s">
        <v>566</v>
      </c>
      <c r="G98" s="41"/>
      <c r="H98" s="41"/>
      <c r="I98" s="218"/>
      <c r="J98" s="41"/>
      <c r="K98" s="41"/>
      <c r="L98" s="45"/>
      <c r="M98" s="219"/>
      <c r="N98" s="220"/>
      <c r="O98" s="85"/>
      <c r="P98" s="85"/>
      <c r="Q98" s="85"/>
      <c r="R98" s="85"/>
      <c r="S98" s="85"/>
      <c r="T98" s="86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T98" s="18" t="s">
        <v>120</v>
      </c>
      <c r="AU98" s="18" t="s">
        <v>78</v>
      </c>
    </row>
    <row r="99" s="2" customFormat="1">
      <c r="A99" s="39"/>
      <c r="B99" s="40"/>
      <c r="C99" s="41"/>
      <c r="D99" s="221" t="s">
        <v>122</v>
      </c>
      <c r="E99" s="41"/>
      <c r="F99" s="222" t="s">
        <v>567</v>
      </c>
      <c r="G99" s="41"/>
      <c r="H99" s="41"/>
      <c r="I99" s="218"/>
      <c r="J99" s="41"/>
      <c r="K99" s="41"/>
      <c r="L99" s="45"/>
      <c r="M99" s="219"/>
      <c r="N99" s="220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122</v>
      </c>
      <c r="AU99" s="18" t="s">
        <v>78</v>
      </c>
    </row>
    <row r="100" s="12" customFormat="1" ht="22.8" customHeight="1">
      <c r="A100" s="12"/>
      <c r="B100" s="189"/>
      <c r="C100" s="190"/>
      <c r="D100" s="191" t="s">
        <v>68</v>
      </c>
      <c r="E100" s="266" t="s">
        <v>568</v>
      </c>
      <c r="F100" s="266" t="s">
        <v>569</v>
      </c>
      <c r="G100" s="190"/>
      <c r="H100" s="190"/>
      <c r="I100" s="193"/>
      <c r="J100" s="267">
        <f>BK100</f>
        <v>0</v>
      </c>
      <c r="K100" s="190"/>
      <c r="L100" s="195"/>
      <c r="M100" s="196"/>
      <c r="N100" s="197"/>
      <c r="O100" s="197"/>
      <c r="P100" s="198">
        <f>SUM(P101:P109)</f>
        <v>0</v>
      </c>
      <c r="Q100" s="197"/>
      <c r="R100" s="198">
        <f>SUM(R101:R109)</f>
        <v>0</v>
      </c>
      <c r="S100" s="197"/>
      <c r="T100" s="199">
        <f>SUM(T101:T109)</f>
        <v>0</v>
      </c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R100" s="200" t="s">
        <v>150</v>
      </c>
      <c r="AT100" s="201" t="s">
        <v>68</v>
      </c>
      <c r="AU100" s="201" t="s">
        <v>76</v>
      </c>
      <c r="AY100" s="200" t="s">
        <v>112</v>
      </c>
      <c r="BK100" s="202">
        <f>SUM(BK101:BK109)</f>
        <v>0</v>
      </c>
    </row>
    <row r="101" s="2" customFormat="1" ht="16.5" customHeight="1">
      <c r="A101" s="39"/>
      <c r="B101" s="40"/>
      <c r="C101" s="203" t="s">
        <v>118</v>
      </c>
      <c r="D101" s="203" t="s">
        <v>113</v>
      </c>
      <c r="E101" s="204" t="s">
        <v>570</v>
      </c>
      <c r="F101" s="205" t="s">
        <v>569</v>
      </c>
      <c r="G101" s="206" t="s">
        <v>551</v>
      </c>
      <c r="H101" s="207">
        <v>1</v>
      </c>
      <c r="I101" s="208"/>
      <c r="J101" s="209">
        <f>ROUND(I101*H101,2)</f>
        <v>0</v>
      </c>
      <c r="K101" s="205" t="s">
        <v>552</v>
      </c>
      <c r="L101" s="45"/>
      <c r="M101" s="210" t="s">
        <v>19</v>
      </c>
      <c r="N101" s="211" t="s">
        <v>40</v>
      </c>
      <c r="O101" s="85"/>
      <c r="P101" s="212">
        <f>O101*H101</f>
        <v>0</v>
      </c>
      <c r="Q101" s="212">
        <v>0</v>
      </c>
      <c r="R101" s="212">
        <f>Q101*H101</f>
        <v>0</v>
      </c>
      <c r="S101" s="212">
        <v>0</v>
      </c>
      <c r="T101" s="213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4" t="s">
        <v>553</v>
      </c>
      <c r="AT101" s="214" t="s">
        <v>113</v>
      </c>
      <c r="AU101" s="214" t="s">
        <v>78</v>
      </c>
      <c r="AY101" s="18" t="s">
        <v>112</v>
      </c>
      <c r="BE101" s="215">
        <f>IF(N101="základní",J101,0)</f>
        <v>0</v>
      </c>
      <c r="BF101" s="215">
        <f>IF(N101="snížená",J101,0)</f>
        <v>0</v>
      </c>
      <c r="BG101" s="215">
        <f>IF(N101="zákl. přenesená",J101,0)</f>
        <v>0</v>
      </c>
      <c r="BH101" s="215">
        <f>IF(N101="sníž. přenesená",J101,0)</f>
        <v>0</v>
      </c>
      <c r="BI101" s="215">
        <f>IF(N101="nulová",J101,0)</f>
        <v>0</v>
      </c>
      <c r="BJ101" s="18" t="s">
        <v>76</v>
      </c>
      <c r="BK101" s="215">
        <f>ROUND(I101*H101,2)</f>
        <v>0</v>
      </c>
      <c r="BL101" s="18" t="s">
        <v>553</v>
      </c>
      <c r="BM101" s="214" t="s">
        <v>571</v>
      </c>
    </row>
    <row r="102" s="2" customFormat="1">
      <c r="A102" s="39"/>
      <c r="B102" s="40"/>
      <c r="C102" s="41"/>
      <c r="D102" s="216" t="s">
        <v>120</v>
      </c>
      <c r="E102" s="41"/>
      <c r="F102" s="217" t="s">
        <v>572</v>
      </c>
      <c r="G102" s="41"/>
      <c r="H102" s="41"/>
      <c r="I102" s="218"/>
      <c r="J102" s="41"/>
      <c r="K102" s="41"/>
      <c r="L102" s="45"/>
      <c r="M102" s="219"/>
      <c r="N102" s="220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120</v>
      </c>
      <c r="AU102" s="18" t="s">
        <v>78</v>
      </c>
    </row>
    <row r="103" s="2" customFormat="1">
      <c r="A103" s="39"/>
      <c r="B103" s="40"/>
      <c r="C103" s="41"/>
      <c r="D103" s="221" t="s">
        <v>122</v>
      </c>
      <c r="E103" s="41"/>
      <c r="F103" s="222" t="s">
        <v>573</v>
      </c>
      <c r="G103" s="41"/>
      <c r="H103" s="41"/>
      <c r="I103" s="218"/>
      <c r="J103" s="41"/>
      <c r="K103" s="41"/>
      <c r="L103" s="45"/>
      <c r="M103" s="219"/>
      <c r="N103" s="220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122</v>
      </c>
      <c r="AU103" s="18" t="s">
        <v>78</v>
      </c>
    </row>
    <row r="104" s="2" customFormat="1" ht="16.5" customHeight="1">
      <c r="A104" s="39"/>
      <c r="B104" s="40"/>
      <c r="C104" s="203" t="s">
        <v>150</v>
      </c>
      <c r="D104" s="203" t="s">
        <v>113</v>
      </c>
      <c r="E104" s="204" t="s">
        <v>574</v>
      </c>
      <c r="F104" s="205" t="s">
        <v>575</v>
      </c>
      <c r="G104" s="206" t="s">
        <v>551</v>
      </c>
      <c r="H104" s="207">
        <v>1</v>
      </c>
      <c r="I104" s="208"/>
      <c r="J104" s="209">
        <f>ROUND(I104*H104,2)</f>
        <v>0</v>
      </c>
      <c r="K104" s="205" t="s">
        <v>552</v>
      </c>
      <c r="L104" s="45"/>
      <c r="M104" s="210" t="s">
        <v>19</v>
      </c>
      <c r="N104" s="211" t="s">
        <v>40</v>
      </c>
      <c r="O104" s="85"/>
      <c r="P104" s="212">
        <f>O104*H104</f>
        <v>0</v>
      </c>
      <c r="Q104" s="212">
        <v>0</v>
      </c>
      <c r="R104" s="212">
        <f>Q104*H104</f>
        <v>0</v>
      </c>
      <c r="S104" s="212">
        <v>0</v>
      </c>
      <c r="T104" s="213">
        <f>S104*H104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R104" s="214" t="s">
        <v>553</v>
      </c>
      <c r="AT104" s="214" t="s">
        <v>113</v>
      </c>
      <c r="AU104" s="214" t="s">
        <v>78</v>
      </c>
      <c r="AY104" s="18" t="s">
        <v>112</v>
      </c>
      <c r="BE104" s="215">
        <f>IF(N104="základní",J104,0)</f>
        <v>0</v>
      </c>
      <c r="BF104" s="215">
        <f>IF(N104="snížená",J104,0)</f>
        <v>0</v>
      </c>
      <c r="BG104" s="215">
        <f>IF(N104="zákl. přenesená",J104,0)</f>
        <v>0</v>
      </c>
      <c r="BH104" s="215">
        <f>IF(N104="sníž. přenesená",J104,0)</f>
        <v>0</v>
      </c>
      <c r="BI104" s="215">
        <f>IF(N104="nulová",J104,0)</f>
        <v>0</v>
      </c>
      <c r="BJ104" s="18" t="s">
        <v>76</v>
      </c>
      <c r="BK104" s="215">
        <f>ROUND(I104*H104,2)</f>
        <v>0</v>
      </c>
      <c r="BL104" s="18" t="s">
        <v>553</v>
      </c>
      <c r="BM104" s="214" t="s">
        <v>576</v>
      </c>
    </row>
    <row r="105" s="2" customFormat="1">
      <c r="A105" s="39"/>
      <c r="B105" s="40"/>
      <c r="C105" s="41"/>
      <c r="D105" s="216" t="s">
        <v>120</v>
      </c>
      <c r="E105" s="41"/>
      <c r="F105" s="217" t="s">
        <v>575</v>
      </c>
      <c r="G105" s="41"/>
      <c r="H105" s="41"/>
      <c r="I105" s="218"/>
      <c r="J105" s="41"/>
      <c r="K105" s="41"/>
      <c r="L105" s="45"/>
      <c r="M105" s="219"/>
      <c r="N105" s="220"/>
      <c r="O105" s="85"/>
      <c r="P105" s="85"/>
      <c r="Q105" s="85"/>
      <c r="R105" s="85"/>
      <c r="S105" s="85"/>
      <c r="T105" s="86"/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T105" s="18" t="s">
        <v>120</v>
      </c>
      <c r="AU105" s="18" t="s">
        <v>78</v>
      </c>
    </row>
    <row r="106" s="2" customFormat="1">
      <c r="A106" s="39"/>
      <c r="B106" s="40"/>
      <c r="C106" s="41"/>
      <c r="D106" s="221" t="s">
        <v>122</v>
      </c>
      <c r="E106" s="41"/>
      <c r="F106" s="222" t="s">
        <v>577</v>
      </c>
      <c r="G106" s="41"/>
      <c r="H106" s="41"/>
      <c r="I106" s="218"/>
      <c r="J106" s="41"/>
      <c r="K106" s="41"/>
      <c r="L106" s="45"/>
      <c r="M106" s="219"/>
      <c r="N106" s="220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122</v>
      </c>
      <c r="AU106" s="18" t="s">
        <v>78</v>
      </c>
    </row>
    <row r="107" s="2" customFormat="1" ht="16.5" customHeight="1">
      <c r="A107" s="39"/>
      <c r="B107" s="40"/>
      <c r="C107" s="203" t="s">
        <v>158</v>
      </c>
      <c r="D107" s="203" t="s">
        <v>113</v>
      </c>
      <c r="E107" s="204" t="s">
        <v>578</v>
      </c>
      <c r="F107" s="205" t="s">
        <v>579</v>
      </c>
      <c r="G107" s="206" t="s">
        <v>551</v>
      </c>
      <c r="H107" s="207">
        <v>1</v>
      </c>
      <c r="I107" s="208"/>
      <c r="J107" s="209">
        <f>ROUND(I107*H107,2)</f>
        <v>0</v>
      </c>
      <c r="K107" s="205" t="s">
        <v>552</v>
      </c>
      <c r="L107" s="45"/>
      <c r="M107" s="210" t="s">
        <v>19</v>
      </c>
      <c r="N107" s="211" t="s">
        <v>40</v>
      </c>
      <c r="O107" s="85"/>
      <c r="P107" s="212">
        <f>O107*H107</f>
        <v>0</v>
      </c>
      <c r="Q107" s="212">
        <v>0</v>
      </c>
      <c r="R107" s="212">
        <f>Q107*H107</f>
        <v>0</v>
      </c>
      <c r="S107" s="212">
        <v>0</v>
      </c>
      <c r="T107" s="213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4" t="s">
        <v>553</v>
      </c>
      <c r="AT107" s="214" t="s">
        <v>113</v>
      </c>
      <c r="AU107" s="214" t="s">
        <v>78</v>
      </c>
      <c r="AY107" s="18" t="s">
        <v>112</v>
      </c>
      <c r="BE107" s="215">
        <f>IF(N107="základní",J107,0)</f>
        <v>0</v>
      </c>
      <c r="BF107" s="215">
        <f>IF(N107="snížená",J107,0)</f>
        <v>0</v>
      </c>
      <c r="BG107" s="215">
        <f>IF(N107="zákl. přenesená",J107,0)</f>
        <v>0</v>
      </c>
      <c r="BH107" s="215">
        <f>IF(N107="sníž. přenesená",J107,0)</f>
        <v>0</v>
      </c>
      <c r="BI107" s="215">
        <f>IF(N107="nulová",J107,0)</f>
        <v>0</v>
      </c>
      <c r="BJ107" s="18" t="s">
        <v>76</v>
      </c>
      <c r="BK107" s="215">
        <f>ROUND(I107*H107,2)</f>
        <v>0</v>
      </c>
      <c r="BL107" s="18" t="s">
        <v>553</v>
      </c>
      <c r="BM107" s="214" t="s">
        <v>580</v>
      </c>
    </row>
    <row r="108" s="2" customFormat="1">
      <c r="A108" s="39"/>
      <c r="B108" s="40"/>
      <c r="C108" s="41"/>
      <c r="D108" s="216" t="s">
        <v>120</v>
      </c>
      <c r="E108" s="41"/>
      <c r="F108" s="217" t="s">
        <v>579</v>
      </c>
      <c r="G108" s="41"/>
      <c r="H108" s="41"/>
      <c r="I108" s="218"/>
      <c r="J108" s="41"/>
      <c r="K108" s="41"/>
      <c r="L108" s="45"/>
      <c r="M108" s="219"/>
      <c r="N108" s="220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120</v>
      </c>
      <c r="AU108" s="18" t="s">
        <v>78</v>
      </c>
    </row>
    <row r="109" s="2" customFormat="1">
      <c r="A109" s="39"/>
      <c r="B109" s="40"/>
      <c r="C109" s="41"/>
      <c r="D109" s="221" t="s">
        <v>122</v>
      </c>
      <c r="E109" s="41"/>
      <c r="F109" s="222" t="s">
        <v>581</v>
      </c>
      <c r="G109" s="41"/>
      <c r="H109" s="41"/>
      <c r="I109" s="218"/>
      <c r="J109" s="41"/>
      <c r="K109" s="41"/>
      <c r="L109" s="45"/>
      <c r="M109" s="219"/>
      <c r="N109" s="220"/>
      <c r="O109" s="85"/>
      <c r="P109" s="85"/>
      <c r="Q109" s="85"/>
      <c r="R109" s="85"/>
      <c r="S109" s="85"/>
      <c r="T109" s="86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T109" s="18" t="s">
        <v>122</v>
      </c>
      <c r="AU109" s="18" t="s">
        <v>78</v>
      </c>
    </row>
    <row r="110" s="12" customFormat="1" ht="22.8" customHeight="1">
      <c r="A110" s="12"/>
      <c r="B110" s="189"/>
      <c r="C110" s="190"/>
      <c r="D110" s="191" t="s">
        <v>68</v>
      </c>
      <c r="E110" s="266" t="s">
        <v>582</v>
      </c>
      <c r="F110" s="266" t="s">
        <v>583</v>
      </c>
      <c r="G110" s="190"/>
      <c r="H110" s="190"/>
      <c r="I110" s="193"/>
      <c r="J110" s="267">
        <f>BK110</f>
        <v>0</v>
      </c>
      <c r="K110" s="190"/>
      <c r="L110" s="195"/>
      <c r="M110" s="196"/>
      <c r="N110" s="197"/>
      <c r="O110" s="197"/>
      <c r="P110" s="198">
        <f>SUM(P111:P116)</f>
        <v>0</v>
      </c>
      <c r="Q110" s="197"/>
      <c r="R110" s="198">
        <f>SUM(R111:R116)</f>
        <v>0</v>
      </c>
      <c r="S110" s="197"/>
      <c r="T110" s="199">
        <f>SUM(T111:T116)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0" t="s">
        <v>150</v>
      </c>
      <c r="AT110" s="201" t="s">
        <v>68</v>
      </c>
      <c r="AU110" s="201" t="s">
        <v>76</v>
      </c>
      <c r="AY110" s="200" t="s">
        <v>112</v>
      </c>
      <c r="BK110" s="202">
        <f>SUM(BK111:BK116)</f>
        <v>0</v>
      </c>
    </row>
    <row r="111" s="2" customFormat="1" ht="16.5" customHeight="1">
      <c r="A111" s="39"/>
      <c r="B111" s="40"/>
      <c r="C111" s="203" t="s">
        <v>167</v>
      </c>
      <c r="D111" s="203" t="s">
        <v>113</v>
      </c>
      <c r="E111" s="204" t="s">
        <v>584</v>
      </c>
      <c r="F111" s="205" t="s">
        <v>585</v>
      </c>
      <c r="G111" s="206" t="s">
        <v>161</v>
      </c>
      <c r="H111" s="207">
        <v>12</v>
      </c>
      <c r="I111" s="208"/>
      <c r="J111" s="209">
        <f>ROUND(I111*H111,2)</f>
        <v>0</v>
      </c>
      <c r="K111" s="205" t="s">
        <v>552</v>
      </c>
      <c r="L111" s="45"/>
      <c r="M111" s="210" t="s">
        <v>19</v>
      </c>
      <c r="N111" s="211" t="s">
        <v>40</v>
      </c>
      <c r="O111" s="85"/>
      <c r="P111" s="212">
        <f>O111*H111</f>
        <v>0</v>
      </c>
      <c r="Q111" s="212">
        <v>0</v>
      </c>
      <c r="R111" s="212">
        <f>Q111*H111</f>
        <v>0</v>
      </c>
      <c r="S111" s="212">
        <v>0</v>
      </c>
      <c r="T111" s="213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4" t="s">
        <v>553</v>
      </c>
      <c r="AT111" s="214" t="s">
        <v>113</v>
      </c>
      <c r="AU111" s="214" t="s">
        <v>78</v>
      </c>
      <c r="AY111" s="18" t="s">
        <v>112</v>
      </c>
      <c r="BE111" s="215">
        <f>IF(N111="základní",J111,0)</f>
        <v>0</v>
      </c>
      <c r="BF111" s="215">
        <f>IF(N111="snížená",J111,0)</f>
        <v>0</v>
      </c>
      <c r="BG111" s="215">
        <f>IF(N111="zákl. přenesená",J111,0)</f>
        <v>0</v>
      </c>
      <c r="BH111" s="215">
        <f>IF(N111="sníž. přenesená",J111,0)</f>
        <v>0</v>
      </c>
      <c r="BI111" s="215">
        <f>IF(N111="nulová",J111,0)</f>
        <v>0</v>
      </c>
      <c r="BJ111" s="18" t="s">
        <v>76</v>
      </c>
      <c r="BK111" s="215">
        <f>ROUND(I111*H111,2)</f>
        <v>0</v>
      </c>
      <c r="BL111" s="18" t="s">
        <v>553</v>
      </c>
      <c r="BM111" s="214" t="s">
        <v>586</v>
      </c>
    </row>
    <row r="112" s="2" customFormat="1">
      <c r="A112" s="39"/>
      <c r="B112" s="40"/>
      <c r="C112" s="41"/>
      <c r="D112" s="216" t="s">
        <v>120</v>
      </c>
      <c r="E112" s="41"/>
      <c r="F112" s="217" t="s">
        <v>587</v>
      </c>
      <c r="G112" s="41"/>
      <c r="H112" s="41"/>
      <c r="I112" s="218"/>
      <c r="J112" s="41"/>
      <c r="K112" s="41"/>
      <c r="L112" s="45"/>
      <c r="M112" s="219"/>
      <c r="N112" s="220"/>
      <c r="O112" s="85"/>
      <c r="P112" s="85"/>
      <c r="Q112" s="85"/>
      <c r="R112" s="85"/>
      <c r="S112" s="85"/>
      <c r="T112" s="86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T112" s="18" t="s">
        <v>120</v>
      </c>
      <c r="AU112" s="18" t="s">
        <v>78</v>
      </c>
    </row>
    <row r="113" s="2" customFormat="1">
      <c r="A113" s="39"/>
      <c r="B113" s="40"/>
      <c r="C113" s="41"/>
      <c r="D113" s="221" t="s">
        <v>122</v>
      </c>
      <c r="E113" s="41"/>
      <c r="F113" s="222" t="s">
        <v>588</v>
      </c>
      <c r="G113" s="41"/>
      <c r="H113" s="41"/>
      <c r="I113" s="218"/>
      <c r="J113" s="41"/>
      <c r="K113" s="41"/>
      <c r="L113" s="45"/>
      <c r="M113" s="219"/>
      <c r="N113" s="220"/>
      <c r="O113" s="85"/>
      <c r="P113" s="85"/>
      <c r="Q113" s="85"/>
      <c r="R113" s="85"/>
      <c r="S113" s="85"/>
      <c r="T113" s="86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T113" s="18" t="s">
        <v>122</v>
      </c>
      <c r="AU113" s="18" t="s">
        <v>78</v>
      </c>
    </row>
    <row r="114" s="2" customFormat="1" ht="16.5" customHeight="1">
      <c r="A114" s="39"/>
      <c r="B114" s="40"/>
      <c r="C114" s="203" t="s">
        <v>174</v>
      </c>
      <c r="D114" s="203" t="s">
        <v>113</v>
      </c>
      <c r="E114" s="204" t="s">
        <v>589</v>
      </c>
      <c r="F114" s="205" t="s">
        <v>590</v>
      </c>
      <c r="G114" s="206" t="s">
        <v>551</v>
      </c>
      <c r="H114" s="207">
        <v>4</v>
      </c>
      <c r="I114" s="208"/>
      <c r="J114" s="209">
        <f>ROUND(I114*H114,2)</f>
        <v>0</v>
      </c>
      <c r="K114" s="205" t="s">
        <v>552</v>
      </c>
      <c r="L114" s="45"/>
      <c r="M114" s="210" t="s">
        <v>19</v>
      </c>
      <c r="N114" s="211" t="s">
        <v>40</v>
      </c>
      <c r="O114" s="85"/>
      <c r="P114" s="212">
        <f>O114*H114</f>
        <v>0</v>
      </c>
      <c r="Q114" s="212">
        <v>0</v>
      </c>
      <c r="R114" s="212">
        <f>Q114*H114</f>
        <v>0</v>
      </c>
      <c r="S114" s="212">
        <v>0</v>
      </c>
      <c r="T114" s="213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4" t="s">
        <v>553</v>
      </c>
      <c r="AT114" s="214" t="s">
        <v>113</v>
      </c>
      <c r="AU114" s="214" t="s">
        <v>78</v>
      </c>
      <c r="AY114" s="18" t="s">
        <v>112</v>
      </c>
      <c r="BE114" s="215">
        <f>IF(N114="základní",J114,0)</f>
        <v>0</v>
      </c>
      <c r="BF114" s="215">
        <f>IF(N114="snížená",J114,0)</f>
        <v>0</v>
      </c>
      <c r="BG114" s="215">
        <f>IF(N114="zákl. přenesená",J114,0)</f>
        <v>0</v>
      </c>
      <c r="BH114" s="215">
        <f>IF(N114="sníž. přenesená",J114,0)</f>
        <v>0</v>
      </c>
      <c r="BI114" s="215">
        <f>IF(N114="nulová",J114,0)</f>
        <v>0</v>
      </c>
      <c r="BJ114" s="18" t="s">
        <v>76</v>
      </c>
      <c r="BK114" s="215">
        <f>ROUND(I114*H114,2)</f>
        <v>0</v>
      </c>
      <c r="BL114" s="18" t="s">
        <v>553</v>
      </c>
      <c r="BM114" s="214" t="s">
        <v>591</v>
      </c>
    </row>
    <row r="115" s="2" customFormat="1">
      <c r="A115" s="39"/>
      <c r="B115" s="40"/>
      <c r="C115" s="41"/>
      <c r="D115" s="216" t="s">
        <v>120</v>
      </c>
      <c r="E115" s="41"/>
      <c r="F115" s="217" t="s">
        <v>592</v>
      </c>
      <c r="G115" s="41"/>
      <c r="H115" s="41"/>
      <c r="I115" s="218"/>
      <c r="J115" s="41"/>
      <c r="K115" s="41"/>
      <c r="L115" s="45"/>
      <c r="M115" s="219"/>
      <c r="N115" s="220"/>
      <c r="O115" s="85"/>
      <c r="P115" s="85"/>
      <c r="Q115" s="85"/>
      <c r="R115" s="85"/>
      <c r="S115" s="85"/>
      <c r="T115" s="86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T115" s="18" t="s">
        <v>120</v>
      </c>
      <c r="AU115" s="18" t="s">
        <v>78</v>
      </c>
    </row>
    <row r="116" s="2" customFormat="1">
      <c r="A116" s="39"/>
      <c r="B116" s="40"/>
      <c r="C116" s="41"/>
      <c r="D116" s="221" t="s">
        <v>122</v>
      </c>
      <c r="E116" s="41"/>
      <c r="F116" s="222" t="s">
        <v>593</v>
      </c>
      <c r="G116" s="41"/>
      <c r="H116" s="41"/>
      <c r="I116" s="218"/>
      <c r="J116" s="41"/>
      <c r="K116" s="41"/>
      <c r="L116" s="45"/>
      <c r="M116" s="219"/>
      <c r="N116" s="220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122</v>
      </c>
      <c r="AU116" s="18" t="s">
        <v>78</v>
      </c>
    </row>
    <row r="117" s="12" customFormat="1" ht="22.8" customHeight="1">
      <c r="A117" s="12"/>
      <c r="B117" s="189"/>
      <c r="C117" s="190"/>
      <c r="D117" s="191" t="s">
        <v>68</v>
      </c>
      <c r="E117" s="266" t="s">
        <v>594</v>
      </c>
      <c r="F117" s="266" t="s">
        <v>595</v>
      </c>
      <c r="G117" s="190"/>
      <c r="H117" s="190"/>
      <c r="I117" s="193"/>
      <c r="J117" s="267">
        <f>BK117</f>
        <v>0</v>
      </c>
      <c r="K117" s="190"/>
      <c r="L117" s="195"/>
      <c r="M117" s="196"/>
      <c r="N117" s="197"/>
      <c r="O117" s="197"/>
      <c r="P117" s="198">
        <f>SUM(P118:P120)</f>
        <v>0</v>
      </c>
      <c r="Q117" s="197"/>
      <c r="R117" s="198">
        <f>SUM(R118:R120)</f>
        <v>0</v>
      </c>
      <c r="S117" s="197"/>
      <c r="T117" s="199">
        <f>SUM(T118:T120)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0" t="s">
        <v>150</v>
      </c>
      <c r="AT117" s="201" t="s">
        <v>68</v>
      </c>
      <c r="AU117" s="201" t="s">
        <v>76</v>
      </c>
      <c r="AY117" s="200" t="s">
        <v>112</v>
      </c>
      <c r="BK117" s="202">
        <f>SUM(BK118:BK120)</f>
        <v>0</v>
      </c>
    </row>
    <row r="118" s="2" customFormat="1" ht="16.5" customHeight="1">
      <c r="A118" s="39"/>
      <c r="B118" s="40"/>
      <c r="C118" s="203" t="s">
        <v>186</v>
      </c>
      <c r="D118" s="203" t="s">
        <v>113</v>
      </c>
      <c r="E118" s="204" t="s">
        <v>596</v>
      </c>
      <c r="F118" s="205" t="s">
        <v>597</v>
      </c>
      <c r="G118" s="206" t="s">
        <v>551</v>
      </c>
      <c r="H118" s="207">
        <v>1</v>
      </c>
      <c r="I118" s="208"/>
      <c r="J118" s="209">
        <f>ROUND(I118*H118,2)</f>
        <v>0</v>
      </c>
      <c r="K118" s="205" t="s">
        <v>552</v>
      </c>
      <c r="L118" s="45"/>
      <c r="M118" s="210" t="s">
        <v>19</v>
      </c>
      <c r="N118" s="211" t="s">
        <v>40</v>
      </c>
      <c r="O118" s="85"/>
      <c r="P118" s="212">
        <f>O118*H118</f>
        <v>0</v>
      </c>
      <c r="Q118" s="212">
        <v>0</v>
      </c>
      <c r="R118" s="212">
        <f>Q118*H118</f>
        <v>0</v>
      </c>
      <c r="S118" s="212">
        <v>0</v>
      </c>
      <c r="T118" s="213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4" t="s">
        <v>553</v>
      </c>
      <c r="AT118" s="214" t="s">
        <v>113</v>
      </c>
      <c r="AU118" s="214" t="s">
        <v>78</v>
      </c>
      <c r="AY118" s="18" t="s">
        <v>112</v>
      </c>
      <c r="BE118" s="215">
        <f>IF(N118="základní",J118,0)</f>
        <v>0</v>
      </c>
      <c r="BF118" s="215">
        <f>IF(N118="snížená",J118,0)</f>
        <v>0</v>
      </c>
      <c r="BG118" s="215">
        <f>IF(N118="zákl. přenesená",J118,0)</f>
        <v>0</v>
      </c>
      <c r="BH118" s="215">
        <f>IF(N118="sníž. přenesená",J118,0)</f>
        <v>0</v>
      </c>
      <c r="BI118" s="215">
        <f>IF(N118="nulová",J118,0)</f>
        <v>0</v>
      </c>
      <c r="BJ118" s="18" t="s">
        <v>76</v>
      </c>
      <c r="BK118" s="215">
        <f>ROUND(I118*H118,2)</f>
        <v>0</v>
      </c>
      <c r="BL118" s="18" t="s">
        <v>553</v>
      </c>
      <c r="BM118" s="214" t="s">
        <v>598</v>
      </c>
    </row>
    <row r="119" s="2" customFormat="1">
      <c r="A119" s="39"/>
      <c r="B119" s="40"/>
      <c r="C119" s="41"/>
      <c r="D119" s="216" t="s">
        <v>120</v>
      </c>
      <c r="E119" s="41"/>
      <c r="F119" s="217" t="s">
        <v>599</v>
      </c>
      <c r="G119" s="41"/>
      <c r="H119" s="41"/>
      <c r="I119" s="218"/>
      <c r="J119" s="41"/>
      <c r="K119" s="41"/>
      <c r="L119" s="45"/>
      <c r="M119" s="219"/>
      <c r="N119" s="220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120</v>
      </c>
      <c r="AU119" s="18" t="s">
        <v>78</v>
      </c>
    </row>
    <row r="120" s="2" customFormat="1">
      <c r="A120" s="39"/>
      <c r="B120" s="40"/>
      <c r="C120" s="41"/>
      <c r="D120" s="221" t="s">
        <v>122</v>
      </c>
      <c r="E120" s="41"/>
      <c r="F120" s="222" t="s">
        <v>600</v>
      </c>
      <c r="G120" s="41"/>
      <c r="H120" s="41"/>
      <c r="I120" s="218"/>
      <c r="J120" s="41"/>
      <c r="K120" s="41"/>
      <c r="L120" s="45"/>
      <c r="M120" s="219"/>
      <c r="N120" s="220"/>
      <c r="O120" s="85"/>
      <c r="P120" s="85"/>
      <c r="Q120" s="85"/>
      <c r="R120" s="85"/>
      <c r="S120" s="85"/>
      <c r="T120" s="86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T120" s="18" t="s">
        <v>122</v>
      </c>
      <c r="AU120" s="18" t="s">
        <v>78</v>
      </c>
    </row>
    <row r="121" s="12" customFormat="1" ht="22.8" customHeight="1">
      <c r="A121" s="12"/>
      <c r="B121" s="189"/>
      <c r="C121" s="190"/>
      <c r="D121" s="191" t="s">
        <v>68</v>
      </c>
      <c r="E121" s="266" t="s">
        <v>601</v>
      </c>
      <c r="F121" s="266" t="s">
        <v>602</v>
      </c>
      <c r="G121" s="190"/>
      <c r="H121" s="190"/>
      <c r="I121" s="193"/>
      <c r="J121" s="267">
        <f>BK121</f>
        <v>0</v>
      </c>
      <c r="K121" s="190"/>
      <c r="L121" s="195"/>
      <c r="M121" s="196"/>
      <c r="N121" s="197"/>
      <c r="O121" s="197"/>
      <c r="P121" s="198">
        <f>SUM(P122:P124)</f>
        <v>0</v>
      </c>
      <c r="Q121" s="197"/>
      <c r="R121" s="198">
        <f>SUM(R122:R124)</f>
        <v>0</v>
      </c>
      <c r="S121" s="197"/>
      <c r="T121" s="199">
        <f>SUM(T122:T124)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0" t="s">
        <v>150</v>
      </c>
      <c r="AT121" s="201" t="s">
        <v>68</v>
      </c>
      <c r="AU121" s="201" t="s">
        <v>76</v>
      </c>
      <c r="AY121" s="200" t="s">
        <v>112</v>
      </c>
      <c r="BK121" s="202">
        <f>SUM(BK122:BK124)</f>
        <v>0</v>
      </c>
    </row>
    <row r="122" s="2" customFormat="1" ht="16.5" customHeight="1">
      <c r="A122" s="39"/>
      <c r="B122" s="40"/>
      <c r="C122" s="203" t="s">
        <v>194</v>
      </c>
      <c r="D122" s="203" t="s">
        <v>113</v>
      </c>
      <c r="E122" s="204" t="s">
        <v>603</v>
      </c>
      <c r="F122" s="205" t="s">
        <v>604</v>
      </c>
      <c r="G122" s="206" t="s">
        <v>551</v>
      </c>
      <c r="H122" s="207">
        <v>1</v>
      </c>
      <c r="I122" s="208"/>
      <c r="J122" s="209">
        <f>ROUND(I122*H122,2)</f>
        <v>0</v>
      </c>
      <c r="K122" s="205" t="s">
        <v>552</v>
      </c>
      <c r="L122" s="45"/>
      <c r="M122" s="210" t="s">
        <v>19</v>
      </c>
      <c r="N122" s="211" t="s">
        <v>40</v>
      </c>
      <c r="O122" s="85"/>
      <c r="P122" s="212">
        <f>O122*H122</f>
        <v>0</v>
      </c>
      <c r="Q122" s="212">
        <v>0</v>
      </c>
      <c r="R122" s="212">
        <f>Q122*H122</f>
        <v>0</v>
      </c>
      <c r="S122" s="212">
        <v>0</v>
      </c>
      <c r="T122" s="213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4" t="s">
        <v>553</v>
      </c>
      <c r="AT122" s="214" t="s">
        <v>113</v>
      </c>
      <c r="AU122" s="214" t="s">
        <v>78</v>
      </c>
      <c r="AY122" s="18" t="s">
        <v>112</v>
      </c>
      <c r="BE122" s="215">
        <f>IF(N122="základní",J122,0)</f>
        <v>0</v>
      </c>
      <c r="BF122" s="215">
        <f>IF(N122="snížená",J122,0)</f>
        <v>0</v>
      </c>
      <c r="BG122" s="215">
        <f>IF(N122="zákl. přenesená",J122,0)</f>
        <v>0</v>
      </c>
      <c r="BH122" s="215">
        <f>IF(N122="sníž. přenesená",J122,0)</f>
        <v>0</v>
      </c>
      <c r="BI122" s="215">
        <f>IF(N122="nulová",J122,0)</f>
        <v>0</v>
      </c>
      <c r="BJ122" s="18" t="s">
        <v>76</v>
      </c>
      <c r="BK122" s="215">
        <f>ROUND(I122*H122,2)</f>
        <v>0</v>
      </c>
      <c r="BL122" s="18" t="s">
        <v>553</v>
      </c>
      <c r="BM122" s="214" t="s">
        <v>605</v>
      </c>
    </row>
    <row r="123" s="2" customFormat="1">
      <c r="A123" s="39"/>
      <c r="B123" s="40"/>
      <c r="C123" s="41"/>
      <c r="D123" s="216" t="s">
        <v>120</v>
      </c>
      <c r="E123" s="41"/>
      <c r="F123" s="217" t="s">
        <v>604</v>
      </c>
      <c r="G123" s="41"/>
      <c r="H123" s="41"/>
      <c r="I123" s="218"/>
      <c r="J123" s="41"/>
      <c r="K123" s="41"/>
      <c r="L123" s="45"/>
      <c r="M123" s="219"/>
      <c r="N123" s="220"/>
      <c r="O123" s="85"/>
      <c r="P123" s="85"/>
      <c r="Q123" s="85"/>
      <c r="R123" s="85"/>
      <c r="S123" s="85"/>
      <c r="T123" s="86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T123" s="18" t="s">
        <v>120</v>
      </c>
      <c r="AU123" s="18" t="s">
        <v>78</v>
      </c>
    </row>
    <row r="124" s="2" customFormat="1">
      <c r="A124" s="39"/>
      <c r="B124" s="40"/>
      <c r="C124" s="41"/>
      <c r="D124" s="221" t="s">
        <v>122</v>
      </c>
      <c r="E124" s="41"/>
      <c r="F124" s="222" t="s">
        <v>606</v>
      </c>
      <c r="G124" s="41"/>
      <c r="H124" s="41"/>
      <c r="I124" s="218"/>
      <c r="J124" s="41"/>
      <c r="K124" s="41"/>
      <c r="L124" s="45"/>
      <c r="M124" s="268"/>
      <c r="N124" s="269"/>
      <c r="O124" s="270"/>
      <c r="P124" s="270"/>
      <c r="Q124" s="270"/>
      <c r="R124" s="270"/>
      <c r="S124" s="270"/>
      <c r="T124" s="271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122</v>
      </c>
      <c r="AU124" s="18" t="s">
        <v>78</v>
      </c>
    </row>
    <row r="125" s="2" customFormat="1" ht="6.96" customHeight="1">
      <c r="A125" s="39"/>
      <c r="B125" s="60"/>
      <c r="C125" s="61"/>
      <c r="D125" s="61"/>
      <c r="E125" s="61"/>
      <c r="F125" s="61"/>
      <c r="G125" s="61"/>
      <c r="H125" s="61"/>
      <c r="I125" s="61"/>
      <c r="J125" s="61"/>
      <c r="K125" s="61"/>
      <c r="L125" s="45"/>
      <c r="M125" s="39"/>
      <c r="O125" s="39"/>
      <c r="P125" s="39"/>
      <c r="Q125" s="39"/>
      <c r="R125" s="39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</sheetData>
  <sheetProtection sheet="1" autoFilter="0" formatColumns="0" formatRows="0" objects="1" scenarios="1" spinCount="100000" saltValue="lG8Jyi8nVtU490v7qlCG2XkTwNbkGrz5OYcterxuwbRsYqg5RWWoVJqoiEtdKYmdxR/LQ548iOIEMvZEi51vdg==" hashValue="R97gcnlFJ8ugzUD1a6HM+0CZZ+SVYa7APT939sk2T4dsdvBv+Wl4eM1C381ITBQzHVHBJEicIPsWR5HP6kq80g==" algorithmName="SHA-512" password="CC35"/>
  <autoFilter ref="C84:K124"/>
  <mergeCells count="9">
    <mergeCell ref="E7:H7"/>
    <mergeCell ref="E9:H9"/>
    <mergeCell ref="E18:H18"/>
    <mergeCell ref="E27:H27"/>
    <mergeCell ref="E48:H48"/>
    <mergeCell ref="E50:H50"/>
    <mergeCell ref="E75:H75"/>
    <mergeCell ref="E77:H77"/>
    <mergeCell ref="L2:V2"/>
  </mergeCells>
  <hyperlinks>
    <hyperlink ref="F90" r:id="rId1" display="https://podminky.urs.cz/item/CS_URS_2023_01/012203000"/>
    <hyperlink ref="F95" r:id="rId2" display="https://podminky.urs.cz/item/CS_URS_2023_01/012303000"/>
    <hyperlink ref="F99" r:id="rId3" display="https://podminky.urs.cz/item/CS_URS_2023_01/013254000"/>
    <hyperlink ref="F103" r:id="rId4" display="https://podminky.urs.cz/item/CS_URS_2023_01/030001000"/>
    <hyperlink ref="F106" r:id="rId5" display="https://podminky.urs.cz/item/CS_URS_2023_01/032503000"/>
    <hyperlink ref="F109" r:id="rId6" display="https://podminky.urs.cz/item/CS_URS_2023_01/035002000"/>
    <hyperlink ref="F113" r:id="rId7" display="https://podminky.urs.cz/item/CS_URS_2023_01/041103000"/>
    <hyperlink ref="F116" r:id="rId8" display="https://podminky.urs.cz/item/CS_URS_2023_01/043194000"/>
    <hyperlink ref="F120" r:id="rId9" display="https://podminky.urs.cz/item/CS_URS_2023_01/065002000"/>
    <hyperlink ref="F124" r:id="rId10" display="https://podminky.urs.cz/item/CS_URS_2023_01/074002000"/>
  </hyperlinks>
  <pageMargins left="0.39375" right="0.39375" top="0.39375" bottom="0.39375" header="0" footer="0"/>
  <pageSetup paperSize="9" orientation="landscape" blackAndWhite="1" fitToHeight="100"/>
  <headerFooter>
    <oddFooter>&amp;CStrana &amp;P z &amp;N</oddFooter>
  </headerFooter>
  <drawing r:id="rId1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/>
  </sheetViews>
  <cols>
    <col min="1" max="1" width="8.332031" style="272" customWidth="1"/>
    <col min="2" max="2" width="1.667969" style="272" customWidth="1"/>
    <col min="3" max="4" width="5" style="272" customWidth="1"/>
    <col min="5" max="5" width="11.66016" style="272" customWidth="1"/>
    <col min="6" max="6" width="9.160156" style="272" customWidth="1"/>
    <col min="7" max="7" width="5" style="272" customWidth="1"/>
    <col min="8" max="8" width="77.83203" style="272" customWidth="1"/>
    <col min="9" max="10" width="20" style="272" customWidth="1"/>
    <col min="11" max="11" width="1.667969" style="272" customWidth="1"/>
  </cols>
  <sheetData>
    <row r="1" s="1" customFormat="1" ht="37.5" customHeight="1"/>
    <row r="2" s="1" customFormat="1" ht="7.5" customHeight="1">
      <c r="B2" s="273"/>
      <c r="C2" s="274"/>
      <c r="D2" s="274"/>
      <c r="E2" s="274"/>
      <c r="F2" s="274"/>
      <c r="G2" s="274"/>
      <c r="H2" s="274"/>
      <c r="I2" s="274"/>
      <c r="J2" s="274"/>
      <c r="K2" s="275"/>
    </row>
    <row r="3" s="16" customFormat="1" ht="45" customHeight="1">
      <c r="B3" s="276"/>
      <c r="C3" s="277" t="s">
        <v>607</v>
      </c>
      <c r="D3" s="277"/>
      <c r="E3" s="277"/>
      <c r="F3" s="277"/>
      <c r="G3" s="277"/>
      <c r="H3" s="277"/>
      <c r="I3" s="277"/>
      <c r="J3" s="277"/>
      <c r="K3" s="278"/>
    </row>
    <row r="4" s="1" customFormat="1" ht="25.5" customHeight="1">
      <c r="B4" s="279"/>
      <c r="C4" s="280" t="s">
        <v>608</v>
      </c>
      <c r="D4" s="280"/>
      <c r="E4" s="280"/>
      <c r="F4" s="280"/>
      <c r="G4" s="280"/>
      <c r="H4" s="280"/>
      <c r="I4" s="280"/>
      <c r="J4" s="280"/>
      <c r="K4" s="281"/>
    </row>
    <row r="5" s="1" customFormat="1" ht="5.25" customHeight="1">
      <c r="B5" s="279"/>
      <c r="C5" s="282"/>
      <c r="D5" s="282"/>
      <c r="E5" s="282"/>
      <c r="F5" s="282"/>
      <c r="G5" s="282"/>
      <c r="H5" s="282"/>
      <c r="I5" s="282"/>
      <c r="J5" s="282"/>
      <c r="K5" s="281"/>
    </row>
    <row r="6" s="1" customFormat="1" ht="15" customHeight="1">
      <c r="B6" s="279"/>
      <c r="C6" s="283" t="s">
        <v>609</v>
      </c>
      <c r="D6" s="283"/>
      <c r="E6" s="283"/>
      <c r="F6" s="283"/>
      <c r="G6" s="283"/>
      <c r="H6" s="283"/>
      <c r="I6" s="283"/>
      <c r="J6" s="283"/>
      <c r="K6" s="281"/>
    </row>
    <row r="7" s="1" customFormat="1" ht="15" customHeight="1">
      <c r="B7" s="284"/>
      <c r="C7" s="283" t="s">
        <v>610</v>
      </c>
      <c r="D7" s="283"/>
      <c r="E7" s="283"/>
      <c r="F7" s="283"/>
      <c r="G7" s="283"/>
      <c r="H7" s="283"/>
      <c r="I7" s="283"/>
      <c r="J7" s="283"/>
      <c r="K7" s="281"/>
    </row>
    <row r="8" s="1" customFormat="1" ht="12.75" customHeight="1">
      <c r="B8" s="284"/>
      <c r="C8" s="283"/>
      <c r="D8" s="283"/>
      <c r="E8" s="283"/>
      <c r="F8" s="283"/>
      <c r="G8" s="283"/>
      <c r="H8" s="283"/>
      <c r="I8" s="283"/>
      <c r="J8" s="283"/>
      <c r="K8" s="281"/>
    </row>
    <row r="9" s="1" customFormat="1" ht="15" customHeight="1">
      <c r="B9" s="284"/>
      <c r="C9" s="283" t="s">
        <v>611</v>
      </c>
      <c r="D9" s="283"/>
      <c r="E9" s="283"/>
      <c r="F9" s="283"/>
      <c r="G9" s="283"/>
      <c r="H9" s="283"/>
      <c r="I9" s="283"/>
      <c r="J9" s="283"/>
      <c r="K9" s="281"/>
    </row>
    <row r="10" s="1" customFormat="1" ht="15" customHeight="1">
      <c r="B10" s="284"/>
      <c r="C10" s="283"/>
      <c r="D10" s="283" t="s">
        <v>612</v>
      </c>
      <c r="E10" s="283"/>
      <c r="F10" s="283"/>
      <c r="G10" s="283"/>
      <c r="H10" s="283"/>
      <c r="I10" s="283"/>
      <c r="J10" s="283"/>
      <c r="K10" s="281"/>
    </row>
    <row r="11" s="1" customFormat="1" ht="15" customHeight="1">
      <c r="B11" s="284"/>
      <c r="C11" s="285"/>
      <c r="D11" s="283" t="s">
        <v>613</v>
      </c>
      <c r="E11" s="283"/>
      <c r="F11" s="283"/>
      <c r="G11" s="283"/>
      <c r="H11" s="283"/>
      <c r="I11" s="283"/>
      <c r="J11" s="283"/>
      <c r="K11" s="281"/>
    </row>
    <row r="12" s="1" customFormat="1" ht="15" customHeight="1">
      <c r="B12" s="284"/>
      <c r="C12" s="285"/>
      <c r="D12" s="283"/>
      <c r="E12" s="283"/>
      <c r="F12" s="283"/>
      <c r="G12" s="283"/>
      <c r="H12" s="283"/>
      <c r="I12" s="283"/>
      <c r="J12" s="283"/>
      <c r="K12" s="281"/>
    </row>
    <row r="13" s="1" customFormat="1" ht="15" customHeight="1">
      <c r="B13" s="284"/>
      <c r="C13" s="285"/>
      <c r="D13" s="286" t="s">
        <v>614</v>
      </c>
      <c r="E13" s="283"/>
      <c r="F13" s="283"/>
      <c r="G13" s="283"/>
      <c r="H13" s="283"/>
      <c r="I13" s="283"/>
      <c r="J13" s="283"/>
      <c r="K13" s="281"/>
    </row>
    <row r="14" s="1" customFormat="1" ht="12.75" customHeight="1">
      <c r="B14" s="284"/>
      <c r="C14" s="285"/>
      <c r="D14" s="285"/>
      <c r="E14" s="285"/>
      <c r="F14" s="285"/>
      <c r="G14" s="285"/>
      <c r="H14" s="285"/>
      <c r="I14" s="285"/>
      <c r="J14" s="285"/>
      <c r="K14" s="281"/>
    </row>
    <row r="15" s="1" customFormat="1" ht="15" customHeight="1">
      <c r="B15" s="284"/>
      <c r="C15" s="285"/>
      <c r="D15" s="283" t="s">
        <v>615</v>
      </c>
      <c r="E15" s="283"/>
      <c r="F15" s="283"/>
      <c r="G15" s="283"/>
      <c r="H15" s="283"/>
      <c r="I15" s="283"/>
      <c r="J15" s="283"/>
      <c r="K15" s="281"/>
    </row>
    <row r="16" s="1" customFormat="1" ht="15" customHeight="1">
      <c r="B16" s="284"/>
      <c r="C16" s="285"/>
      <c r="D16" s="283" t="s">
        <v>616</v>
      </c>
      <c r="E16" s="283"/>
      <c r="F16" s="283"/>
      <c r="G16" s="283"/>
      <c r="H16" s="283"/>
      <c r="I16" s="283"/>
      <c r="J16" s="283"/>
      <c r="K16" s="281"/>
    </row>
    <row r="17" s="1" customFormat="1" ht="15" customHeight="1">
      <c r="B17" s="284"/>
      <c r="C17" s="285"/>
      <c r="D17" s="283" t="s">
        <v>617</v>
      </c>
      <c r="E17" s="283"/>
      <c r="F17" s="283"/>
      <c r="G17" s="283"/>
      <c r="H17" s="283"/>
      <c r="I17" s="283"/>
      <c r="J17" s="283"/>
      <c r="K17" s="281"/>
    </row>
    <row r="18" s="1" customFormat="1" ht="15" customHeight="1">
      <c r="B18" s="284"/>
      <c r="C18" s="285"/>
      <c r="D18" s="285"/>
      <c r="E18" s="287" t="s">
        <v>75</v>
      </c>
      <c r="F18" s="283" t="s">
        <v>618</v>
      </c>
      <c r="G18" s="283"/>
      <c r="H18" s="283"/>
      <c r="I18" s="283"/>
      <c r="J18" s="283"/>
      <c r="K18" s="281"/>
    </row>
    <row r="19" s="1" customFormat="1" ht="15" customHeight="1">
      <c r="B19" s="284"/>
      <c r="C19" s="285"/>
      <c r="D19" s="285"/>
      <c r="E19" s="287" t="s">
        <v>619</v>
      </c>
      <c r="F19" s="283" t="s">
        <v>620</v>
      </c>
      <c r="G19" s="283"/>
      <c r="H19" s="283"/>
      <c r="I19" s="283"/>
      <c r="J19" s="283"/>
      <c r="K19" s="281"/>
    </row>
    <row r="20" s="1" customFormat="1" ht="15" customHeight="1">
      <c r="B20" s="284"/>
      <c r="C20" s="285"/>
      <c r="D20" s="285"/>
      <c r="E20" s="287" t="s">
        <v>621</v>
      </c>
      <c r="F20" s="283" t="s">
        <v>622</v>
      </c>
      <c r="G20" s="283"/>
      <c r="H20" s="283"/>
      <c r="I20" s="283"/>
      <c r="J20" s="283"/>
      <c r="K20" s="281"/>
    </row>
    <row r="21" s="1" customFormat="1" ht="15" customHeight="1">
      <c r="B21" s="284"/>
      <c r="C21" s="285"/>
      <c r="D21" s="285"/>
      <c r="E21" s="287" t="s">
        <v>623</v>
      </c>
      <c r="F21" s="283" t="s">
        <v>624</v>
      </c>
      <c r="G21" s="283"/>
      <c r="H21" s="283"/>
      <c r="I21" s="283"/>
      <c r="J21" s="283"/>
      <c r="K21" s="281"/>
    </row>
    <row r="22" s="1" customFormat="1" ht="15" customHeight="1">
      <c r="B22" s="284"/>
      <c r="C22" s="285"/>
      <c r="D22" s="285"/>
      <c r="E22" s="287" t="s">
        <v>625</v>
      </c>
      <c r="F22" s="283" t="s">
        <v>626</v>
      </c>
      <c r="G22" s="283"/>
      <c r="H22" s="283"/>
      <c r="I22" s="283"/>
      <c r="J22" s="283"/>
      <c r="K22" s="281"/>
    </row>
    <row r="23" s="1" customFormat="1" ht="15" customHeight="1">
      <c r="B23" s="284"/>
      <c r="C23" s="285"/>
      <c r="D23" s="285"/>
      <c r="E23" s="287" t="s">
        <v>627</v>
      </c>
      <c r="F23" s="283" t="s">
        <v>628</v>
      </c>
      <c r="G23" s="283"/>
      <c r="H23" s="283"/>
      <c r="I23" s="283"/>
      <c r="J23" s="283"/>
      <c r="K23" s="281"/>
    </row>
    <row r="24" s="1" customFormat="1" ht="12.75" customHeight="1">
      <c r="B24" s="284"/>
      <c r="C24" s="285"/>
      <c r="D24" s="285"/>
      <c r="E24" s="285"/>
      <c r="F24" s="285"/>
      <c r="G24" s="285"/>
      <c r="H24" s="285"/>
      <c r="I24" s="285"/>
      <c r="J24" s="285"/>
      <c r="K24" s="281"/>
    </row>
    <row r="25" s="1" customFormat="1" ht="15" customHeight="1">
      <c r="B25" s="284"/>
      <c r="C25" s="283" t="s">
        <v>629</v>
      </c>
      <c r="D25" s="283"/>
      <c r="E25" s="283"/>
      <c r="F25" s="283"/>
      <c r="G25" s="283"/>
      <c r="H25" s="283"/>
      <c r="I25" s="283"/>
      <c r="J25" s="283"/>
      <c r="K25" s="281"/>
    </row>
    <row r="26" s="1" customFormat="1" ht="15" customHeight="1">
      <c r="B26" s="284"/>
      <c r="C26" s="283" t="s">
        <v>630</v>
      </c>
      <c r="D26" s="283"/>
      <c r="E26" s="283"/>
      <c r="F26" s="283"/>
      <c r="G26" s="283"/>
      <c r="H26" s="283"/>
      <c r="I26" s="283"/>
      <c r="J26" s="283"/>
      <c r="K26" s="281"/>
    </row>
    <row r="27" s="1" customFormat="1" ht="15" customHeight="1">
      <c r="B27" s="284"/>
      <c r="C27" s="283"/>
      <c r="D27" s="283" t="s">
        <v>631</v>
      </c>
      <c r="E27" s="283"/>
      <c r="F27" s="283"/>
      <c r="G27" s="283"/>
      <c r="H27" s="283"/>
      <c r="I27" s="283"/>
      <c r="J27" s="283"/>
      <c r="K27" s="281"/>
    </row>
    <row r="28" s="1" customFormat="1" ht="15" customHeight="1">
      <c r="B28" s="284"/>
      <c r="C28" s="285"/>
      <c r="D28" s="283" t="s">
        <v>632</v>
      </c>
      <c r="E28" s="283"/>
      <c r="F28" s="283"/>
      <c r="G28" s="283"/>
      <c r="H28" s="283"/>
      <c r="I28" s="283"/>
      <c r="J28" s="283"/>
      <c r="K28" s="281"/>
    </row>
    <row r="29" s="1" customFormat="1" ht="12.75" customHeight="1">
      <c r="B29" s="284"/>
      <c r="C29" s="285"/>
      <c r="D29" s="285"/>
      <c r="E29" s="285"/>
      <c r="F29" s="285"/>
      <c r="G29" s="285"/>
      <c r="H29" s="285"/>
      <c r="I29" s="285"/>
      <c r="J29" s="285"/>
      <c r="K29" s="281"/>
    </row>
    <row r="30" s="1" customFormat="1" ht="15" customHeight="1">
      <c r="B30" s="284"/>
      <c r="C30" s="285"/>
      <c r="D30" s="283" t="s">
        <v>633</v>
      </c>
      <c r="E30" s="283"/>
      <c r="F30" s="283"/>
      <c r="G30" s="283"/>
      <c r="H30" s="283"/>
      <c r="I30" s="283"/>
      <c r="J30" s="283"/>
      <c r="K30" s="281"/>
    </row>
    <row r="31" s="1" customFormat="1" ht="15" customHeight="1">
      <c r="B31" s="284"/>
      <c r="C31" s="285"/>
      <c r="D31" s="283" t="s">
        <v>634</v>
      </c>
      <c r="E31" s="283"/>
      <c r="F31" s="283"/>
      <c r="G31" s="283"/>
      <c r="H31" s="283"/>
      <c r="I31" s="283"/>
      <c r="J31" s="283"/>
      <c r="K31" s="281"/>
    </row>
    <row r="32" s="1" customFormat="1" ht="12.75" customHeight="1">
      <c r="B32" s="284"/>
      <c r="C32" s="285"/>
      <c r="D32" s="285"/>
      <c r="E32" s="285"/>
      <c r="F32" s="285"/>
      <c r="G32" s="285"/>
      <c r="H32" s="285"/>
      <c r="I32" s="285"/>
      <c r="J32" s="285"/>
      <c r="K32" s="281"/>
    </row>
    <row r="33" s="1" customFormat="1" ht="15" customHeight="1">
      <c r="B33" s="284"/>
      <c r="C33" s="285"/>
      <c r="D33" s="283" t="s">
        <v>635</v>
      </c>
      <c r="E33" s="283"/>
      <c r="F33" s="283"/>
      <c r="G33" s="283"/>
      <c r="H33" s="283"/>
      <c r="I33" s="283"/>
      <c r="J33" s="283"/>
      <c r="K33" s="281"/>
    </row>
    <row r="34" s="1" customFormat="1" ht="15" customHeight="1">
      <c r="B34" s="284"/>
      <c r="C34" s="285"/>
      <c r="D34" s="283" t="s">
        <v>636</v>
      </c>
      <c r="E34" s="283"/>
      <c r="F34" s="283"/>
      <c r="G34" s="283"/>
      <c r="H34" s="283"/>
      <c r="I34" s="283"/>
      <c r="J34" s="283"/>
      <c r="K34" s="281"/>
    </row>
    <row r="35" s="1" customFormat="1" ht="15" customHeight="1">
      <c r="B35" s="284"/>
      <c r="C35" s="285"/>
      <c r="D35" s="283" t="s">
        <v>637</v>
      </c>
      <c r="E35" s="283"/>
      <c r="F35" s="283"/>
      <c r="G35" s="283"/>
      <c r="H35" s="283"/>
      <c r="I35" s="283"/>
      <c r="J35" s="283"/>
      <c r="K35" s="281"/>
    </row>
    <row r="36" s="1" customFormat="1" ht="15" customHeight="1">
      <c r="B36" s="284"/>
      <c r="C36" s="285"/>
      <c r="D36" s="283"/>
      <c r="E36" s="286" t="s">
        <v>99</v>
      </c>
      <c r="F36" s="283"/>
      <c r="G36" s="283" t="s">
        <v>638</v>
      </c>
      <c r="H36" s="283"/>
      <c r="I36" s="283"/>
      <c r="J36" s="283"/>
      <c r="K36" s="281"/>
    </row>
    <row r="37" s="1" customFormat="1" ht="30.75" customHeight="1">
      <c r="B37" s="284"/>
      <c r="C37" s="285"/>
      <c r="D37" s="283"/>
      <c r="E37" s="286" t="s">
        <v>639</v>
      </c>
      <c r="F37" s="283"/>
      <c r="G37" s="283" t="s">
        <v>640</v>
      </c>
      <c r="H37" s="283"/>
      <c r="I37" s="283"/>
      <c r="J37" s="283"/>
      <c r="K37" s="281"/>
    </row>
    <row r="38" s="1" customFormat="1" ht="15" customHeight="1">
      <c r="B38" s="284"/>
      <c r="C38" s="285"/>
      <c r="D38" s="283"/>
      <c r="E38" s="286" t="s">
        <v>50</v>
      </c>
      <c r="F38" s="283"/>
      <c r="G38" s="283" t="s">
        <v>641</v>
      </c>
      <c r="H38" s="283"/>
      <c r="I38" s="283"/>
      <c r="J38" s="283"/>
      <c r="K38" s="281"/>
    </row>
    <row r="39" s="1" customFormat="1" ht="15" customHeight="1">
      <c r="B39" s="284"/>
      <c r="C39" s="285"/>
      <c r="D39" s="283"/>
      <c r="E39" s="286" t="s">
        <v>51</v>
      </c>
      <c r="F39" s="283"/>
      <c r="G39" s="283" t="s">
        <v>642</v>
      </c>
      <c r="H39" s="283"/>
      <c r="I39" s="283"/>
      <c r="J39" s="283"/>
      <c r="K39" s="281"/>
    </row>
    <row r="40" s="1" customFormat="1" ht="15" customHeight="1">
      <c r="B40" s="284"/>
      <c r="C40" s="285"/>
      <c r="D40" s="283"/>
      <c r="E40" s="286" t="s">
        <v>100</v>
      </c>
      <c r="F40" s="283"/>
      <c r="G40" s="283" t="s">
        <v>643</v>
      </c>
      <c r="H40" s="283"/>
      <c r="I40" s="283"/>
      <c r="J40" s="283"/>
      <c r="K40" s="281"/>
    </row>
    <row r="41" s="1" customFormat="1" ht="15" customHeight="1">
      <c r="B41" s="284"/>
      <c r="C41" s="285"/>
      <c r="D41" s="283"/>
      <c r="E41" s="286" t="s">
        <v>101</v>
      </c>
      <c r="F41" s="283"/>
      <c r="G41" s="283" t="s">
        <v>644</v>
      </c>
      <c r="H41" s="283"/>
      <c r="I41" s="283"/>
      <c r="J41" s="283"/>
      <c r="K41" s="281"/>
    </row>
    <row r="42" s="1" customFormat="1" ht="15" customHeight="1">
      <c r="B42" s="284"/>
      <c r="C42" s="285"/>
      <c r="D42" s="283"/>
      <c r="E42" s="286" t="s">
        <v>645</v>
      </c>
      <c r="F42" s="283"/>
      <c r="G42" s="283" t="s">
        <v>646</v>
      </c>
      <c r="H42" s="283"/>
      <c r="I42" s="283"/>
      <c r="J42" s="283"/>
      <c r="K42" s="281"/>
    </row>
    <row r="43" s="1" customFormat="1" ht="15" customHeight="1">
      <c r="B43" s="284"/>
      <c r="C43" s="285"/>
      <c r="D43" s="283"/>
      <c r="E43" s="286"/>
      <c r="F43" s="283"/>
      <c r="G43" s="283" t="s">
        <v>647</v>
      </c>
      <c r="H43" s="283"/>
      <c r="I43" s="283"/>
      <c r="J43" s="283"/>
      <c r="K43" s="281"/>
    </row>
    <row r="44" s="1" customFormat="1" ht="15" customHeight="1">
      <c r="B44" s="284"/>
      <c r="C44" s="285"/>
      <c r="D44" s="283"/>
      <c r="E44" s="286" t="s">
        <v>648</v>
      </c>
      <c r="F44" s="283"/>
      <c r="G44" s="283" t="s">
        <v>649</v>
      </c>
      <c r="H44" s="283"/>
      <c r="I44" s="283"/>
      <c r="J44" s="283"/>
      <c r="K44" s="281"/>
    </row>
    <row r="45" s="1" customFormat="1" ht="15" customHeight="1">
      <c r="B45" s="284"/>
      <c r="C45" s="285"/>
      <c r="D45" s="283"/>
      <c r="E45" s="286" t="s">
        <v>103</v>
      </c>
      <c r="F45" s="283"/>
      <c r="G45" s="283" t="s">
        <v>650</v>
      </c>
      <c r="H45" s="283"/>
      <c r="I45" s="283"/>
      <c r="J45" s="283"/>
      <c r="K45" s="281"/>
    </row>
    <row r="46" s="1" customFormat="1" ht="12.75" customHeight="1">
      <c r="B46" s="284"/>
      <c r="C46" s="285"/>
      <c r="D46" s="283"/>
      <c r="E46" s="283"/>
      <c r="F46" s="283"/>
      <c r="G46" s="283"/>
      <c r="H46" s="283"/>
      <c r="I46" s="283"/>
      <c r="J46" s="283"/>
      <c r="K46" s="281"/>
    </row>
    <row r="47" s="1" customFormat="1" ht="15" customHeight="1">
      <c r="B47" s="284"/>
      <c r="C47" s="285"/>
      <c r="D47" s="283" t="s">
        <v>651</v>
      </c>
      <c r="E47" s="283"/>
      <c r="F47" s="283"/>
      <c r="G47" s="283"/>
      <c r="H47" s="283"/>
      <c r="I47" s="283"/>
      <c r="J47" s="283"/>
      <c r="K47" s="281"/>
    </row>
    <row r="48" s="1" customFormat="1" ht="15" customHeight="1">
      <c r="B48" s="284"/>
      <c r="C48" s="285"/>
      <c r="D48" s="285"/>
      <c r="E48" s="283" t="s">
        <v>652</v>
      </c>
      <c r="F48" s="283"/>
      <c r="G48" s="283"/>
      <c r="H48" s="283"/>
      <c r="I48" s="283"/>
      <c r="J48" s="283"/>
      <c r="K48" s="281"/>
    </row>
    <row r="49" s="1" customFormat="1" ht="15" customHeight="1">
      <c r="B49" s="284"/>
      <c r="C49" s="285"/>
      <c r="D49" s="285"/>
      <c r="E49" s="283" t="s">
        <v>653</v>
      </c>
      <c r="F49" s="283"/>
      <c r="G49" s="283"/>
      <c r="H49" s="283"/>
      <c r="I49" s="283"/>
      <c r="J49" s="283"/>
      <c r="K49" s="281"/>
    </row>
    <row r="50" s="1" customFormat="1" ht="15" customHeight="1">
      <c r="B50" s="284"/>
      <c r="C50" s="285"/>
      <c r="D50" s="285"/>
      <c r="E50" s="283" t="s">
        <v>654</v>
      </c>
      <c r="F50" s="283"/>
      <c r="G50" s="283"/>
      <c r="H50" s="283"/>
      <c r="I50" s="283"/>
      <c r="J50" s="283"/>
      <c r="K50" s="281"/>
    </row>
    <row r="51" s="1" customFormat="1" ht="15" customHeight="1">
      <c r="B51" s="284"/>
      <c r="C51" s="285"/>
      <c r="D51" s="283" t="s">
        <v>655</v>
      </c>
      <c r="E51" s="283"/>
      <c r="F51" s="283"/>
      <c r="G51" s="283"/>
      <c r="H51" s="283"/>
      <c r="I51" s="283"/>
      <c r="J51" s="283"/>
      <c r="K51" s="281"/>
    </row>
    <row r="52" s="1" customFormat="1" ht="25.5" customHeight="1">
      <c r="B52" s="279"/>
      <c r="C52" s="280" t="s">
        <v>656</v>
      </c>
      <c r="D52" s="280"/>
      <c r="E52" s="280"/>
      <c r="F52" s="280"/>
      <c r="G52" s="280"/>
      <c r="H52" s="280"/>
      <c r="I52" s="280"/>
      <c r="J52" s="280"/>
      <c r="K52" s="281"/>
    </row>
    <row r="53" s="1" customFormat="1" ht="5.25" customHeight="1">
      <c r="B53" s="279"/>
      <c r="C53" s="282"/>
      <c r="D53" s="282"/>
      <c r="E53" s="282"/>
      <c r="F53" s="282"/>
      <c r="G53" s="282"/>
      <c r="H53" s="282"/>
      <c r="I53" s="282"/>
      <c r="J53" s="282"/>
      <c r="K53" s="281"/>
    </row>
    <row r="54" s="1" customFormat="1" ht="15" customHeight="1">
      <c r="B54" s="279"/>
      <c r="C54" s="283" t="s">
        <v>657</v>
      </c>
      <c r="D54" s="283"/>
      <c r="E54" s="283"/>
      <c r="F54" s="283"/>
      <c r="G54" s="283"/>
      <c r="H54" s="283"/>
      <c r="I54" s="283"/>
      <c r="J54" s="283"/>
      <c r="K54" s="281"/>
    </row>
    <row r="55" s="1" customFormat="1" ht="15" customHeight="1">
      <c r="B55" s="279"/>
      <c r="C55" s="283" t="s">
        <v>658</v>
      </c>
      <c r="D55" s="283"/>
      <c r="E55" s="283"/>
      <c r="F55" s="283"/>
      <c r="G55" s="283"/>
      <c r="H55" s="283"/>
      <c r="I55" s="283"/>
      <c r="J55" s="283"/>
      <c r="K55" s="281"/>
    </row>
    <row r="56" s="1" customFormat="1" ht="12.75" customHeight="1">
      <c r="B56" s="279"/>
      <c r="C56" s="283"/>
      <c r="D56" s="283"/>
      <c r="E56" s="283"/>
      <c r="F56" s="283"/>
      <c r="G56" s="283"/>
      <c r="H56" s="283"/>
      <c r="I56" s="283"/>
      <c r="J56" s="283"/>
      <c r="K56" s="281"/>
    </row>
    <row r="57" s="1" customFormat="1" ht="15" customHeight="1">
      <c r="B57" s="279"/>
      <c r="C57" s="283" t="s">
        <v>659</v>
      </c>
      <c r="D57" s="283"/>
      <c r="E57" s="283"/>
      <c r="F57" s="283"/>
      <c r="G57" s="283"/>
      <c r="H57" s="283"/>
      <c r="I57" s="283"/>
      <c r="J57" s="283"/>
      <c r="K57" s="281"/>
    </row>
    <row r="58" s="1" customFormat="1" ht="15" customHeight="1">
      <c r="B58" s="279"/>
      <c r="C58" s="285"/>
      <c r="D58" s="283" t="s">
        <v>660</v>
      </c>
      <c r="E58" s="283"/>
      <c r="F58" s="283"/>
      <c r="G58" s="283"/>
      <c r="H58" s="283"/>
      <c r="I58" s="283"/>
      <c r="J58" s="283"/>
      <c r="K58" s="281"/>
    </row>
    <row r="59" s="1" customFormat="1" ht="15" customHeight="1">
      <c r="B59" s="279"/>
      <c r="C59" s="285"/>
      <c r="D59" s="283" t="s">
        <v>661</v>
      </c>
      <c r="E59" s="283"/>
      <c r="F59" s="283"/>
      <c r="G59" s="283"/>
      <c r="H59" s="283"/>
      <c r="I59" s="283"/>
      <c r="J59" s="283"/>
      <c r="K59" s="281"/>
    </row>
    <row r="60" s="1" customFormat="1" ht="15" customHeight="1">
      <c r="B60" s="279"/>
      <c r="C60" s="285"/>
      <c r="D60" s="283" t="s">
        <v>662</v>
      </c>
      <c r="E60" s="283"/>
      <c r="F60" s="283"/>
      <c r="G60" s="283"/>
      <c r="H60" s="283"/>
      <c r="I60" s="283"/>
      <c r="J60" s="283"/>
      <c r="K60" s="281"/>
    </row>
    <row r="61" s="1" customFormat="1" ht="15" customHeight="1">
      <c r="B61" s="279"/>
      <c r="C61" s="285"/>
      <c r="D61" s="283" t="s">
        <v>663</v>
      </c>
      <c r="E61" s="283"/>
      <c r="F61" s="283"/>
      <c r="G61" s="283"/>
      <c r="H61" s="283"/>
      <c r="I61" s="283"/>
      <c r="J61" s="283"/>
      <c r="K61" s="281"/>
    </row>
    <row r="62" s="1" customFormat="1" ht="15" customHeight="1">
      <c r="B62" s="279"/>
      <c r="C62" s="285"/>
      <c r="D62" s="288" t="s">
        <v>664</v>
      </c>
      <c r="E62" s="288"/>
      <c r="F62" s="288"/>
      <c r="G62" s="288"/>
      <c r="H62" s="288"/>
      <c r="I62" s="288"/>
      <c r="J62" s="288"/>
      <c r="K62" s="281"/>
    </row>
    <row r="63" s="1" customFormat="1" ht="15" customHeight="1">
      <c r="B63" s="279"/>
      <c r="C63" s="285"/>
      <c r="D63" s="283" t="s">
        <v>665</v>
      </c>
      <c r="E63" s="283"/>
      <c r="F63" s="283"/>
      <c r="G63" s="283"/>
      <c r="H63" s="283"/>
      <c r="I63" s="283"/>
      <c r="J63" s="283"/>
      <c r="K63" s="281"/>
    </row>
    <row r="64" s="1" customFormat="1" ht="12.75" customHeight="1">
      <c r="B64" s="279"/>
      <c r="C64" s="285"/>
      <c r="D64" s="285"/>
      <c r="E64" s="289"/>
      <c r="F64" s="285"/>
      <c r="G64" s="285"/>
      <c r="H64" s="285"/>
      <c r="I64" s="285"/>
      <c r="J64" s="285"/>
      <c r="K64" s="281"/>
    </row>
    <row r="65" s="1" customFormat="1" ht="15" customHeight="1">
      <c r="B65" s="279"/>
      <c r="C65" s="285"/>
      <c r="D65" s="283" t="s">
        <v>666</v>
      </c>
      <c r="E65" s="283"/>
      <c r="F65" s="283"/>
      <c r="G65" s="283"/>
      <c r="H65" s="283"/>
      <c r="I65" s="283"/>
      <c r="J65" s="283"/>
      <c r="K65" s="281"/>
    </row>
    <row r="66" s="1" customFormat="1" ht="15" customHeight="1">
      <c r="B66" s="279"/>
      <c r="C66" s="285"/>
      <c r="D66" s="288" t="s">
        <v>667</v>
      </c>
      <c r="E66" s="288"/>
      <c r="F66" s="288"/>
      <c r="G66" s="288"/>
      <c r="H66" s="288"/>
      <c r="I66" s="288"/>
      <c r="J66" s="288"/>
      <c r="K66" s="281"/>
    </row>
    <row r="67" s="1" customFormat="1" ht="15" customHeight="1">
      <c r="B67" s="279"/>
      <c r="C67" s="285"/>
      <c r="D67" s="283" t="s">
        <v>668</v>
      </c>
      <c r="E67" s="283"/>
      <c r="F67" s="283"/>
      <c r="G67" s="283"/>
      <c r="H67" s="283"/>
      <c r="I67" s="283"/>
      <c r="J67" s="283"/>
      <c r="K67" s="281"/>
    </row>
    <row r="68" s="1" customFormat="1" ht="15" customHeight="1">
      <c r="B68" s="279"/>
      <c r="C68" s="285"/>
      <c r="D68" s="283" t="s">
        <v>669</v>
      </c>
      <c r="E68" s="283"/>
      <c r="F68" s="283"/>
      <c r="G68" s="283"/>
      <c r="H68" s="283"/>
      <c r="I68" s="283"/>
      <c r="J68" s="283"/>
      <c r="K68" s="281"/>
    </row>
    <row r="69" s="1" customFormat="1" ht="15" customHeight="1">
      <c r="B69" s="279"/>
      <c r="C69" s="285"/>
      <c r="D69" s="283" t="s">
        <v>670</v>
      </c>
      <c r="E69" s="283"/>
      <c r="F69" s="283"/>
      <c r="G69" s="283"/>
      <c r="H69" s="283"/>
      <c r="I69" s="283"/>
      <c r="J69" s="283"/>
      <c r="K69" s="281"/>
    </row>
    <row r="70" s="1" customFormat="1" ht="15" customHeight="1">
      <c r="B70" s="279"/>
      <c r="C70" s="285"/>
      <c r="D70" s="283" t="s">
        <v>671</v>
      </c>
      <c r="E70" s="283"/>
      <c r="F70" s="283"/>
      <c r="G70" s="283"/>
      <c r="H70" s="283"/>
      <c r="I70" s="283"/>
      <c r="J70" s="283"/>
      <c r="K70" s="281"/>
    </row>
    <row r="71" s="1" customFormat="1" ht="12.75" customHeight="1">
      <c r="B71" s="290"/>
      <c r="C71" s="291"/>
      <c r="D71" s="291"/>
      <c r="E71" s="291"/>
      <c r="F71" s="291"/>
      <c r="G71" s="291"/>
      <c r="H71" s="291"/>
      <c r="I71" s="291"/>
      <c r="J71" s="291"/>
      <c r="K71" s="292"/>
    </row>
    <row r="72" s="1" customFormat="1" ht="18.75" customHeight="1">
      <c r="B72" s="293"/>
      <c r="C72" s="293"/>
      <c r="D72" s="293"/>
      <c r="E72" s="293"/>
      <c r="F72" s="293"/>
      <c r="G72" s="293"/>
      <c r="H72" s="293"/>
      <c r="I72" s="293"/>
      <c r="J72" s="293"/>
      <c r="K72" s="294"/>
    </row>
    <row r="73" s="1" customFormat="1" ht="18.75" customHeight="1">
      <c r="B73" s="294"/>
      <c r="C73" s="294"/>
      <c r="D73" s="294"/>
      <c r="E73" s="294"/>
      <c r="F73" s="294"/>
      <c r="G73" s="294"/>
      <c r="H73" s="294"/>
      <c r="I73" s="294"/>
      <c r="J73" s="294"/>
      <c r="K73" s="294"/>
    </row>
    <row r="74" s="1" customFormat="1" ht="7.5" customHeight="1">
      <c r="B74" s="295"/>
      <c r="C74" s="296"/>
      <c r="D74" s="296"/>
      <c r="E74" s="296"/>
      <c r="F74" s="296"/>
      <c r="G74" s="296"/>
      <c r="H74" s="296"/>
      <c r="I74" s="296"/>
      <c r="J74" s="296"/>
      <c r="K74" s="297"/>
    </row>
    <row r="75" s="1" customFormat="1" ht="45" customHeight="1">
      <c r="B75" s="298"/>
      <c r="C75" s="299" t="s">
        <v>672</v>
      </c>
      <c r="D75" s="299"/>
      <c r="E75" s="299"/>
      <c r="F75" s="299"/>
      <c r="G75" s="299"/>
      <c r="H75" s="299"/>
      <c r="I75" s="299"/>
      <c r="J75" s="299"/>
      <c r="K75" s="300"/>
    </row>
    <row r="76" s="1" customFormat="1" ht="17.25" customHeight="1">
      <c r="B76" s="298"/>
      <c r="C76" s="301" t="s">
        <v>673</v>
      </c>
      <c r="D76" s="301"/>
      <c r="E76" s="301"/>
      <c r="F76" s="301" t="s">
        <v>674</v>
      </c>
      <c r="G76" s="302"/>
      <c r="H76" s="301" t="s">
        <v>51</v>
      </c>
      <c r="I76" s="301" t="s">
        <v>54</v>
      </c>
      <c r="J76" s="301" t="s">
        <v>675</v>
      </c>
      <c r="K76" s="300"/>
    </row>
    <row r="77" s="1" customFormat="1" ht="17.25" customHeight="1">
      <c r="B77" s="298"/>
      <c r="C77" s="303" t="s">
        <v>676</v>
      </c>
      <c r="D77" s="303"/>
      <c r="E77" s="303"/>
      <c r="F77" s="304" t="s">
        <v>677</v>
      </c>
      <c r="G77" s="305"/>
      <c r="H77" s="303"/>
      <c r="I77" s="303"/>
      <c r="J77" s="303" t="s">
        <v>678</v>
      </c>
      <c r="K77" s="300"/>
    </row>
    <row r="78" s="1" customFormat="1" ht="5.25" customHeight="1">
      <c r="B78" s="298"/>
      <c r="C78" s="306"/>
      <c r="D78" s="306"/>
      <c r="E78" s="306"/>
      <c r="F78" s="306"/>
      <c r="G78" s="307"/>
      <c r="H78" s="306"/>
      <c r="I78" s="306"/>
      <c r="J78" s="306"/>
      <c r="K78" s="300"/>
    </row>
    <row r="79" s="1" customFormat="1" ht="15" customHeight="1">
      <c r="B79" s="298"/>
      <c r="C79" s="286" t="s">
        <v>50</v>
      </c>
      <c r="D79" s="308"/>
      <c r="E79" s="308"/>
      <c r="F79" s="309" t="s">
        <v>679</v>
      </c>
      <c r="G79" s="310"/>
      <c r="H79" s="286" t="s">
        <v>680</v>
      </c>
      <c r="I79" s="286" t="s">
        <v>681</v>
      </c>
      <c r="J79" s="286">
        <v>20</v>
      </c>
      <c r="K79" s="300"/>
    </row>
    <row r="80" s="1" customFormat="1" ht="15" customHeight="1">
      <c r="B80" s="298"/>
      <c r="C80" s="286" t="s">
        <v>682</v>
      </c>
      <c r="D80" s="286"/>
      <c r="E80" s="286"/>
      <c r="F80" s="309" t="s">
        <v>679</v>
      </c>
      <c r="G80" s="310"/>
      <c r="H80" s="286" t="s">
        <v>683</v>
      </c>
      <c r="I80" s="286" t="s">
        <v>681</v>
      </c>
      <c r="J80" s="286">
        <v>120</v>
      </c>
      <c r="K80" s="300"/>
    </row>
    <row r="81" s="1" customFormat="1" ht="15" customHeight="1">
      <c r="B81" s="311"/>
      <c r="C81" s="286" t="s">
        <v>684</v>
      </c>
      <c r="D81" s="286"/>
      <c r="E81" s="286"/>
      <c r="F81" s="309" t="s">
        <v>685</v>
      </c>
      <c r="G81" s="310"/>
      <c r="H81" s="286" t="s">
        <v>686</v>
      </c>
      <c r="I81" s="286" t="s">
        <v>681</v>
      </c>
      <c r="J81" s="286">
        <v>50</v>
      </c>
      <c r="K81" s="300"/>
    </row>
    <row r="82" s="1" customFormat="1" ht="15" customHeight="1">
      <c r="B82" s="311"/>
      <c r="C82" s="286" t="s">
        <v>687</v>
      </c>
      <c r="D82" s="286"/>
      <c r="E82" s="286"/>
      <c r="F82" s="309" t="s">
        <v>679</v>
      </c>
      <c r="G82" s="310"/>
      <c r="H82" s="286" t="s">
        <v>688</v>
      </c>
      <c r="I82" s="286" t="s">
        <v>689</v>
      </c>
      <c r="J82" s="286"/>
      <c r="K82" s="300"/>
    </row>
    <row r="83" s="1" customFormat="1" ht="15" customHeight="1">
      <c r="B83" s="311"/>
      <c r="C83" s="312" t="s">
        <v>690</v>
      </c>
      <c r="D83" s="312"/>
      <c r="E83" s="312"/>
      <c r="F83" s="313" t="s">
        <v>685</v>
      </c>
      <c r="G83" s="312"/>
      <c r="H83" s="312" t="s">
        <v>691</v>
      </c>
      <c r="I83" s="312" t="s">
        <v>681</v>
      </c>
      <c r="J83" s="312">
        <v>15</v>
      </c>
      <c r="K83" s="300"/>
    </row>
    <row r="84" s="1" customFormat="1" ht="15" customHeight="1">
      <c r="B84" s="311"/>
      <c r="C84" s="312" t="s">
        <v>692</v>
      </c>
      <c r="D84" s="312"/>
      <c r="E84" s="312"/>
      <c r="F84" s="313" t="s">
        <v>685</v>
      </c>
      <c r="G84" s="312"/>
      <c r="H84" s="312" t="s">
        <v>693</v>
      </c>
      <c r="I84" s="312" t="s">
        <v>681</v>
      </c>
      <c r="J84" s="312">
        <v>15</v>
      </c>
      <c r="K84" s="300"/>
    </row>
    <row r="85" s="1" customFormat="1" ht="15" customHeight="1">
      <c r="B85" s="311"/>
      <c r="C85" s="312" t="s">
        <v>694</v>
      </c>
      <c r="D85" s="312"/>
      <c r="E85" s="312"/>
      <c r="F85" s="313" t="s">
        <v>685</v>
      </c>
      <c r="G85" s="312"/>
      <c r="H85" s="312" t="s">
        <v>695</v>
      </c>
      <c r="I85" s="312" t="s">
        <v>681</v>
      </c>
      <c r="J85" s="312">
        <v>20</v>
      </c>
      <c r="K85" s="300"/>
    </row>
    <row r="86" s="1" customFormat="1" ht="15" customHeight="1">
      <c r="B86" s="311"/>
      <c r="C86" s="312" t="s">
        <v>696</v>
      </c>
      <c r="D86" s="312"/>
      <c r="E86" s="312"/>
      <c r="F86" s="313" t="s">
        <v>685</v>
      </c>
      <c r="G86" s="312"/>
      <c r="H86" s="312" t="s">
        <v>697</v>
      </c>
      <c r="I86" s="312" t="s">
        <v>681</v>
      </c>
      <c r="J86" s="312">
        <v>20</v>
      </c>
      <c r="K86" s="300"/>
    </row>
    <row r="87" s="1" customFormat="1" ht="15" customHeight="1">
      <c r="B87" s="311"/>
      <c r="C87" s="286" t="s">
        <v>698</v>
      </c>
      <c r="D87" s="286"/>
      <c r="E87" s="286"/>
      <c r="F87" s="309" t="s">
        <v>685</v>
      </c>
      <c r="G87" s="310"/>
      <c r="H87" s="286" t="s">
        <v>699</v>
      </c>
      <c r="I87" s="286" t="s">
        <v>681</v>
      </c>
      <c r="J87" s="286">
        <v>50</v>
      </c>
      <c r="K87" s="300"/>
    </row>
    <row r="88" s="1" customFormat="1" ht="15" customHeight="1">
      <c r="B88" s="311"/>
      <c r="C88" s="286" t="s">
        <v>700</v>
      </c>
      <c r="D88" s="286"/>
      <c r="E88" s="286"/>
      <c r="F88" s="309" t="s">
        <v>685</v>
      </c>
      <c r="G88" s="310"/>
      <c r="H88" s="286" t="s">
        <v>701</v>
      </c>
      <c r="I88" s="286" t="s">
        <v>681</v>
      </c>
      <c r="J88" s="286">
        <v>20</v>
      </c>
      <c r="K88" s="300"/>
    </row>
    <row r="89" s="1" customFormat="1" ht="15" customHeight="1">
      <c r="B89" s="311"/>
      <c r="C89" s="286" t="s">
        <v>702</v>
      </c>
      <c r="D89" s="286"/>
      <c r="E89" s="286"/>
      <c r="F89" s="309" t="s">
        <v>685</v>
      </c>
      <c r="G89" s="310"/>
      <c r="H89" s="286" t="s">
        <v>703</v>
      </c>
      <c r="I89" s="286" t="s">
        <v>681</v>
      </c>
      <c r="J89" s="286">
        <v>20</v>
      </c>
      <c r="K89" s="300"/>
    </row>
    <row r="90" s="1" customFormat="1" ht="15" customHeight="1">
      <c r="B90" s="311"/>
      <c r="C90" s="286" t="s">
        <v>704</v>
      </c>
      <c r="D90" s="286"/>
      <c r="E90" s="286"/>
      <c r="F90" s="309" t="s">
        <v>685</v>
      </c>
      <c r="G90" s="310"/>
      <c r="H90" s="286" t="s">
        <v>705</v>
      </c>
      <c r="I90" s="286" t="s">
        <v>681</v>
      </c>
      <c r="J90" s="286">
        <v>50</v>
      </c>
      <c r="K90" s="300"/>
    </row>
    <row r="91" s="1" customFormat="1" ht="15" customHeight="1">
      <c r="B91" s="311"/>
      <c r="C91" s="286" t="s">
        <v>706</v>
      </c>
      <c r="D91" s="286"/>
      <c r="E91" s="286"/>
      <c r="F91" s="309" t="s">
        <v>685</v>
      </c>
      <c r="G91" s="310"/>
      <c r="H91" s="286" t="s">
        <v>706</v>
      </c>
      <c r="I91" s="286" t="s">
        <v>681</v>
      </c>
      <c r="J91" s="286">
        <v>50</v>
      </c>
      <c r="K91" s="300"/>
    </row>
    <row r="92" s="1" customFormat="1" ht="15" customHeight="1">
      <c r="B92" s="311"/>
      <c r="C92" s="286" t="s">
        <v>707</v>
      </c>
      <c r="D92" s="286"/>
      <c r="E92" s="286"/>
      <c r="F92" s="309" t="s">
        <v>685</v>
      </c>
      <c r="G92" s="310"/>
      <c r="H92" s="286" t="s">
        <v>708</v>
      </c>
      <c r="I92" s="286" t="s">
        <v>681</v>
      </c>
      <c r="J92" s="286">
        <v>255</v>
      </c>
      <c r="K92" s="300"/>
    </row>
    <row r="93" s="1" customFormat="1" ht="15" customHeight="1">
      <c r="B93" s="311"/>
      <c r="C93" s="286" t="s">
        <v>709</v>
      </c>
      <c r="D93" s="286"/>
      <c r="E93" s="286"/>
      <c r="F93" s="309" t="s">
        <v>679</v>
      </c>
      <c r="G93" s="310"/>
      <c r="H93" s="286" t="s">
        <v>710</v>
      </c>
      <c r="I93" s="286" t="s">
        <v>711</v>
      </c>
      <c r="J93" s="286"/>
      <c r="K93" s="300"/>
    </row>
    <row r="94" s="1" customFormat="1" ht="15" customHeight="1">
      <c r="B94" s="311"/>
      <c r="C94" s="286" t="s">
        <v>712</v>
      </c>
      <c r="D94" s="286"/>
      <c r="E94" s="286"/>
      <c r="F94" s="309" t="s">
        <v>679</v>
      </c>
      <c r="G94" s="310"/>
      <c r="H94" s="286" t="s">
        <v>713</v>
      </c>
      <c r="I94" s="286" t="s">
        <v>714</v>
      </c>
      <c r="J94" s="286"/>
      <c r="K94" s="300"/>
    </row>
    <row r="95" s="1" customFormat="1" ht="15" customHeight="1">
      <c r="B95" s="311"/>
      <c r="C95" s="286" t="s">
        <v>715</v>
      </c>
      <c r="D95" s="286"/>
      <c r="E95" s="286"/>
      <c r="F95" s="309" t="s">
        <v>679</v>
      </c>
      <c r="G95" s="310"/>
      <c r="H95" s="286" t="s">
        <v>715</v>
      </c>
      <c r="I95" s="286" t="s">
        <v>714</v>
      </c>
      <c r="J95" s="286"/>
      <c r="K95" s="300"/>
    </row>
    <row r="96" s="1" customFormat="1" ht="15" customHeight="1">
      <c r="B96" s="311"/>
      <c r="C96" s="286" t="s">
        <v>35</v>
      </c>
      <c r="D96" s="286"/>
      <c r="E96" s="286"/>
      <c r="F96" s="309" t="s">
        <v>679</v>
      </c>
      <c r="G96" s="310"/>
      <c r="H96" s="286" t="s">
        <v>716</v>
      </c>
      <c r="I96" s="286" t="s">
        <v>714</v>
      </c>
      <c r="J96" s="286"/>
      <c r="K96" s="300"/>
    </row>
    <row r="97" s="1" customFormat="1" ht="15" customHeight="1">
      <c r="B97" s="311"/>
      <c r="C97" s="286" t="s">
        <v>45</v>
      </c>
      <c r="D97" s="286"/>
      <c r="E97" s="286"/>
      <c r="F97" s="309" t="s">
        <v>679</v>
      </c>
      <c r="G97" s="310"/>
      <c r="H97" s="286" t="s">
        <v>717</v>
      </c>
      <c r="I97" s="286" t="s">
        <v>714</v>
      </c>
      <c r="J97" s="286"/>
      <c r="K97" s="300"/>
    </row>
    <row r="98" s="1" customFormat="1" ht="15" customHeight="1">
      <c r="B98" s="314"/>
      <c r="C98" s="315"/>
      <c r="D98" s="315"/>
      <c r="E98" s="315"/>
      <c r="F98" s="315"/>
      <c r="G98" s="315"/>
      <c r="H98" s="315"/>
      <c r="I98" s="315"/>
      <c r="J98" s="315"/>
      <c r="K98" s="316"/>
    </row>
    <row r="99" s="1" customFormat="1" ht="18.75" customHeight="1">
      <c r="B99" s="317"/>
      <c r="C99" s="318"/>
      <c r="D99" s="318"/>
      <c r="E99" s="318"/>
      <c r="F99" s="318"/>
      <c r="G99" s="318"/>
      <c r="H99" s="318"/>
      <c r="I99" s="318"/>
      <c r="J99" s="318"/>
      <c r="K99" s="317"/>
    </row>
    <row r="100" s="1" customFormat="1" ht="18.75" customHeight="1">
      <c r="B100" s="294"/>
      <c r="C100" s="294"/>
      <c r="D100" s="294"/>
      <c r="E100" s="294"/>
      <c r="F100" s="294"/>
      <c r="G100" s="294"/>
      <c r="H100" s="294"/>
      <c r="I100" s="294"/>
      <c r="J100" s="294"/>
      <c r="K100" s="294"/>
    </row>
    <row r="101" s="1" customFormat="1" ht="7.5" customHeight="1">
      <c r="B101" s="295"/>
      <c r="C101" s="296"/>
      <c r="D101" s="296"/>
      <c r="E101" s="296"/>
      <c r="F101" s="296"/>
      <c r="G101" s="296"/>
      <c r="H101" s="296"/>
      <c r="I101" s="296"/>
      <c r="J101" s="296"/>
      <c r="K101" s="297"/>
    </row>
    <row r="102" s="1" customFormat="1" ht="45" customHeight="1">
      <c r="B102" s="298"/>
      <c r="C102" s="299" t="s">
        <v>718</v>
      </c>
      <c r="D102" s="299"/>
      <c r="E102" s="299"/>
      <c r="F102" s="299"/>
      <c r="G102" s="299"/>
      <c r="H102" s="299"/>
      <c r="I102" s="299"/>
      <c r="J102" s="299"/>
      <c r="K102" s="300"/>
    </row>
    <row r="103" s="1" customFormat="1" ht="17.25" customHeight="1">
      <c r="B103" s="298"/>
      <c r="C103" s="301" t="s">
        <v>673</v>
      </c>
      <c r="D103" s="301"/>
      <c r="E103" s="301"/>
      <c r="F103" s="301" t="s">
        <v>674</v>
      </c>
      <c r="G103" s="302"/>
      <c r="H103" s="301" t="s">
        <v>51</v>
      </c>
      <c r="I103" s="301" t="s">
        <v>54</v>
      </c>
      <c r="J103" s="301" t="s">
        <v>675</v>
      </c>
      <c r="K103" s="300"/>
    </row>
    <row r="104" s="1" customFormat="1" ht="17.25" customHeight="1">
      <c r="B104" s="298"/>
      <c r="C104" s="303" t="s">
        <v>676</v>
      </c>
      <c r="D104" s="303"/>
      <c r="E104" s="303"/>
      <c r="F104" s="304" t="s">
        <v>677</v>
      </c>
      <c r="G104" s="305"/>
      <c r="H104" s="303"/>
      <c r="I104" s="303"/>
      <c r="J104" s="303" t="s">
        <v>678</v>
      </c>
      <c r="K104" s="300"/>
    </row>
    <row r="105" s="1" customFormat="1" ht="5.25" customHeight="1">
      <c r="B105" s="298"/>
      <c r="C105" s="301"/>
      <c r="D105" s="301"/>
      <c r="E105" s="301"/>
      <c r="F105" s="301"/>
      <c r="G105" s="319"/>
      <c r="H105" s="301"/>
      <c r="I105" s="301"/>
      <c r="J105" s="301"/>
      <c r="K105" s="300"/>
    </row>
    <row r="106" s="1" customFormat="1" ht="15" customHeight="1">
      <c r="B106" s="298"/>
      <c r="C106" s="286" t="s">
        <v>50</v>
      </c>
      <c r="D106" s="308"/>
      <c r="E106" s="308"/>
      <c r="F106" s="309" t="s">
        <v>679</v>
      </c>
      <c r="G106" s="286"/>
      <c r="H106" s="286" t="s">
        <v>719</v>
      </c>
      <c r="I106" s="286" t="s">
        <v>681</v>
      </c>
      <c r="J106" s="286">
        <v>20</v>
      </c>
      <c r="K106" s="300"/>
    </row>
    <row r="107" s="1" customFormat="1" ht="15" customHeight="1">
      <c r="B107" s="298"/>
      <c r="C107" s="286" t="s">
        <v>682</v>
      </c>
      <c r="D107" s="286"/>
      <c r="E107" s="286"/>
      <c r="F107" s="309" t="s">
        <v>679</v>
      </c>
      <c r="G107" s="286"/>
      <c r="H107" s="286" t="s">
        <v>719</v>
      </c>
      <c r="I107" s="286" t="s">
        <v>681</v>
      </c>
      <c r="J107" s="286">
        <v>120</v>
      </c>
      <c r="K107" s="300"/>
    </row>
    <row r="108" s="1" customFormat="1" ht="15" customHeight="1">
      <c r="B108" s="311"/>
      <c r="C108" s="286" t="s">
        <v>684</v>
      </c>
      <c r="D108" s="286"/>
      <c r="E108" s="286"/>
      <c r="F108" s="309" t="s">
        <v>685</v>
      </c>
      <c r="G108" s="286"/>
      <c r="H108" s="286" t="s">
        <v>719</v>
      </c>
      <c r="I108" s="286" t="s">
        <v>681</v>
      </c>
      <c r="J108" s="286">
        <v>50</v>
      </c>
      <c r="K108" s="300"/>
    </row>
    <row r="109" s="1" customFormat="1" ht="15" customHeight="1">
      <c r="B109" s="311"/>
      <c r="C109" s="286" t="s">
        <v>687</v>
      </c>
      <c r="D109" s="286"/>
      <c r="E109" s="286"/>
      <c r="F109" s="309" t="s">
        <v>679</v>
      </c>
      <c r="G109" s="286"/>
      <c r="H109" s="286" t="s">
        <v>719</v>
      </c>
      <c r="I109" s="286" t="s">
        <v>689</v>
      </c>
      <c r="J109" s="286"/>
      <c r="K109" s="300"/>
    </row>
    <row r="110" s="1" customFormat="1" ht="15" customHeight="1">
      <c r="B110" s="311"/>
      <c r="C110" s="286" t="s">
        <v>698</v>
      </c>
      <c r="D110" s="286"/>
      <c r="E110" s="286"/>
      <c r="F110" s="309" t="s">
        <v>685</v>
      </c>
      <c r="G110" s="286"/>
      <c r="H110" s="286" t="s">
        <v>719</v>
      </c>
      <c r="I110" s="286" t="s">
        <v>681</v>
      </c>
      <c r="J110" s="286">
        <v>50</v>
      </c>
      <c r="K110" s="300"/>
    </row>
    <row r="111" s="1" customFormat="1" ht="15" customHeight="1">
      <c r="B111" s="311"/>
      <c r="C111" s="286" t="s">
        <v>706</v>
      </c>
      <c r="D111" s="286"/>
      <c r="E111" s="286"/>
      <c r="F111" s="309" t="s">
        <v>685</v>
      </c>
      <c r="G111" s="286"/>
      <c r="H111" s="286" t="s">
        <v>719</v>
      </c>
      <c r="I111" s="286" t="s">
        <v>681</v>
      </c>
      <c r="J111" s="286">
        <v>50</v>
      </c>
      <c r="K111" s="300"/>
    </row>
    <row r="112" s="1" customFormat="1" ht="15" customHeight="1">
      <c r="B112" s="311"/>
      <c r="C112" s="286" t="s">
        <v>704</v>
      </c>
      <c r="D112" s="286"/>
      <c r="E112" s="286"/>
      <c r="F112" s="309" t="s">
        <v>685</v>
      </c>
      <c r="G112" s="286"/>
      <c r="H112" s="286" t="s">
        <v>719</v>
      </c>
      <c r="I112" s="286" t="s">
        <v>681</v>
      </c>
      <c r="J112" s="286">
        <v>50</v>
      </c>
      <c r="K112" s="300"/>
    </row>
    <row r="113" s="1" customFormat="1" ht="15" customHeight="1">
      <c r="B113" s="311"/>
      <c r="C113" s="286" t="s">
        <v>50</v>
      </c>
      <c r="D113" s="286"/>
      <c r="E113" s="286"/>
      <c r="F113" s="309" t="s">
        <v>679</v>
      </c>
      <c r="G113" s="286"/>
      <c r="H113" s="286" t="s">
        <v>720</v>
      </c>
      <c r="I113" s="286" t="s">
        <v>681</v>
      </c>
      <c r="J113" s="286">
        <v>20</v>
      </c>
      <c r="K113" s="300"/>
    </row>
    <row r="114" s="1" customFormat="1" ht="15" customHeight="1">
      <c r="B114" s="311"/>
      <c r="C114" s="286" t="s">
        <v>721</v>
      </c>
      <c r="D114" s="286"/>
      <c r="E114" s="286"/>
      <c r="F114" s="309" t="s">
        <v>679</v>
      </c>
      <c r="G114" s="286"/>
      <c r="H114" s="286" t="s">
        <v>722</v>
      </c>
      <c r="I114" s="286" t="s">
        <v>681</v>
      </c>
      <c r="J114" s="286">
        <v>120</v>
      </c>
      <c r="K114" s="300"/>
    </row>
    <row r="115" s="1" customFormat="1" ht="15" customHeight="1">
      <c r="B115" s="311"/>
      <c r="C115" s="286" t="s">
        <v>35</v>
      </c>
      <c r="D115" s="286"/>
      <c r="E115" s="286"/>
      <c r="F115" s="309" t="s">
        <v>679</v>
      </c>
      <c r="G115" s="286"/>
      <c r="H115" s="286" t="s">
        <v>723</v>
      </c>
      <c r="I115" s="286" t="s">
        <v>714</v>
      </c>
      <c r="J115" s="286"/>
      <c r="K115" s="300"/>
    </row>
    <row r="116" s="1" customFormat="1" ht="15" customHeight="1">
      <c r="B116" s="311"/>
      <c r="C116" s="286" t="s">
        <v>45</v>
      </c>
      <c r="D116" s="286"/>
      <c r="E116" s="286"/>
      <c r="F116" s="309" t="s">
        <v>679</v>
      </c>
      <c r="G116" s="286"/>
      <c r="H116" s="286" t="s">
        <v>724</v>
      </c>
      <c r="I116" s="286" t="s">
        <v>714</v>
      </c>
      <c r="J116" s="286"/>
      <c r="K116" s="300"/>
    </row>
    <row r="117" s="1" customFormat="1" ht="15" customHeight="1">
      <c r="B117" s="311"/>
      <c r="C117" s="286" t="s">
        <v>54</v>
      </c>
      <c r="D117" s="286"/>
      <c r="E117" s="286"/>
      <c r="F117" s="309" t="s">
        <v>679</v>
      </c>
      <c r="G117" s="286"/>
      <c r="H117" s="286" t="s">
        <v>725</v>
      </c>
      <c r="I117" s="286" t="s">
        <v>726</v>
      </c>
      <c r="J117" s="286"/>
      <c r="K117" s="300"/>
    </row>
    <row r="118" s="1" customFormat="1" ht="15" customHeight="1">
      <c r="B118" s="314"/>
      <c r="C118" s="320"/>
      <c r="D118" s="320"/>
      <c r="E118" s="320"/>
      <c r="F118" s="320"/>
      <c r="G118" s="320"/>
      <c r="H118" s="320"/>
      <c r="I118" s="320"/>
      <c r="J118" s="320"/>
      <c r="K118" s="316"/>
    </row>
    <row r="119" s="1" customFormat="1" ht="18.75" customHeight="1">
      <c r="B119" s="321"/>
      <c r="C119" s="322"/>
      <c r="D119" s="322"/>
      <c r="E119" s="322"/>
      <c r="F119" s="323"/>
      <c r="G119" s="322"/>
      <c r="H119" s="322"/>
      <c r="I119" s="322"/>
      <c r="J119" s="322"/>
      <c r="K119" s="321"/>
    </row>
    <row r="120" s="1" customFormat="1" ht="18.75" customHeight="1">
      <c r="B120" s="294"/>
      <c r="C120" s="294"/>
      <c r="D120" s="294"/>
      <c r="E120" s="294"/>
      <c r="F120" s="294"/>
      <c r="G120" s="294"/>
      <c r="H120" s="294"/>
      <c r="I120" s="294"/>
      <c r="J120" s="294"/>
      <c r="K120" s="294"/>
    </row>
    <row r="121" s="1" customFormat="1" ht="7.5" customHeight="1">
      <c r="B121" s="324"/>
      <c r="C121" s="325"/>
      <c r="D121" s="325"/>
      <c r="E121" s="325"/>
      <c r="F121" s="325"/>
      <c r="G121" s="325"/>
      <c r="H121" s="325"/>
      <c r="I121" s="325"/>
      <c r="J121" s="325"/>
      <c r="K121" s="326"/>
    </row>
    <row r="122" s="1" customFormat="1" ht="45" customHeight="1">
      <c r="B122" s="327"/>
      <c r="C122" s="277" t="s">
        <v>727</v>
      </c>
      <c r="D122" s="277"/>
      <c r="E122" s="277"/>
      <c r="F122" s="277"/>
      <c r="G122" s="277"/>
      <c r="H122" s="277"/>
      <c r="I122" s="277"/>
      <c r="J122" s="277"/>
      <c r="K122" s="328"/>
    </row>
    <row r="123" s="1" customFormat="1" ht="17.25" customHeight="1">
      <c r="B123" s="329"/>
      <c r="C123" s="301" t="s">
        <v>673</v>
      </c>
      <c r="D123" s="301"/>
      <c r="E123" s="301"/>
      <c r="F123" s="301" t="s">
        <v>674</v>
      </c>
      <c r="G123" s="302"/>
      <c r="H123" s="301" t="s">
        <v>51</v>
      </c>
      <c r="I123" s="301" t="s">
        <v>54</v>
      </c>
      <c r="J123" s="301" t="s">
        <v>675</v>
      </c>
      <c r="K123" s="330"/>
    </row>
    <row r="124" s="1" customFormat="1" ht="17.25" customHeight="1">
      <c r="B124" s="329"/>
      <c r="C124" s="303" t="s">
        <v>676</v>
      </c>
      <c r="D124" s="303"/>
      <c r="E124" s="303"/>
      <c r="F124" s="304" t="s">
        <v>677</v>
      </c>
      <c r="G124" s="305"/>
      <c r="H124" s="303"/>
      <c r="I124" s="303"/>
      <c r="J124" s="303" t="s">
        <v>678</v>
      </c>
      <c r="K124" s="330"/>
    </row>
    <row r="125" s="1" customFormat="1" ht="5.25" customHeight="1">
      <c r="B125" s="331"/>
      <c r="C125" s="306"/>
      <c r="D125" s="306"/>
      <c r="E125" s="306"/>
      <c r="F125" s="306"/>
      <c r="G125" s="332"/>
      <c r="H125" s="306"/>
      <c r="I125" s="306"/>
      <c r="J125" s="306"/>
      <c r="K125" s="333"/>
    </row>
    <row r="126" s="1" customFormat="1" ht="15" customHeight="1">
      <c r="B126" s="331"/>
      <c r="C126" s="286" t="s">
        <v>682</v>
      </c>
      <c r="D126" s="308"/>
      <c r="E126" s="308"/>
      <c r="F126" s="309" t="s">
        <v>679</v>
      </c>
      <c r="G126" s="286"/>
      <c r="H126" s="286" t="s">
        <v>719</v>
      </c>
      <c r="I126" s="286" t="s">
        <v>681</v>
      </c>
      <c r="J126" s="286">
        <v>120</v>
      </c>
      <c r="K126" s="334"/>
    </row>
    <row r="127" s="1" customFormat="1" ht="15" customHeight="1">
      <c r="B127" s="331"/>
      <c r="C127" s="286" t="s">
        <v>728</v>
      </c>
      <c r="D127" s="286"/>
      <c r="E127" s="286"/>
      <c r="F127" s="309" t="s">
        <v>679</v>
      </c>
      <c r="G127" s="286"/>
      <c r="H127" s="286" t="s">
        <v>729</v>
      </c>
      <c r="I127" s="286" t="s">
        <v>681</v>
      </c>
      <c r="J127" s="286" t="s">
        <v>730</v>
      </c>
      <c r="K127" s="334"/>
    </row>
    <row r="128" s="1" customFormat="1" ht="15" customHeight="1">
      <c r="B128" s="331"/>
      <c r="C128" s="286" t="s">
        <v>627</v>
      </c>
      <c r="D128" s="286"/>
      <c r="E128" s="286"/>
      <c r="F128" s="309" t="s">
        <v>679</v>
      </c>
      <c r="G128" s="286"/>
      <c r="H128" s="286" t="s">
        <v>731</v>
      </c>
      <c r="I128" s="286" t="s">
        <v>681</v>
      </c>
      <c r="J128" s="286" t="s">
        <v>730</v>
      </c>
      <c r="K128" s="334"/>
    </row>
    <row r="129" s="1" customFormat="1" ht="15" customHeight="1">
      <c r="B129" s="331"/>
      <c r="C129" s="286" t="s">
        <v>690</v>
      </c>
      <c r="D129" s="286"/>
      <c r="E129" s="286"/>
      <c r="F129" s="309" t="s">
        <v>685</v>
      </c>
      <c r="G129" s="286"/>
      <c r="H129" s="286" t="s">
        <v>691</v>
      </c>
      <c r="I129" s="286" t="s">
        <v>681</v>
      </c>
      <c r="J129" s="286">
        <v>15</v>
      </c>
      <c r="K129" s="334"/>
    </row>
    <row r="130" s="1" customFormat="1" ht="15" customHeight="1">
      <c r="B130" s="331"/>
      <c r="C130" s="312" t="s">
        <v>692</v>
      </c>
      <c r="D130" s="312"/>
      <c r="E130" s="312"/>
      <c r="F130" s="313" t="s">
        <v>685</v>
      </c>
      <c r="G130" s="312"/>
      <c r="H130" s="312" t="s">
        <v>693</v>
      </c>
      <c r="I130" s="312" t="s">
        <v>681</v>
      </c>
      <c r="J130" s="312">
        <v>15</v>
      </c>
      <c r="K130" s="334"/>
    </row>
    <row r="131" s="1" customFormat="1" ht="15" customHeight="1">
      <c r="B131" s="331"/>
      <c r="C131" s="312" t="s">
        <v>694</v>
      </c>
      <c r="D131" s="312"/>
      <c r="E131" s="312"/>
      <c r="F131" s="313" t="s">
        <v>685</v>
      </c>
      <c r="G131" s="312"/>
      <c r="H131" s="312" t="s">
        <v>695</v>
      </c>
      <c r="I131" s="312" t="s">
        <v>681</v>
      </c>
      <c r="J131" s="312">
        <v>20</v>
      </c>
      <c r="K131" s="334"/>
    </row>
    <row r="132" s="1" customFormat="1" ht="15" customHeight="1">
      <c r="B132" s="331"/>
      <c r="C132" s="312" t="s">
        <v>696</v>
      </c>
      <c r="D132" s="312"/>
      <c r="E132" s="312"/>
      <c r="F132" s="313" t="s">
        <v>685</v>
      </c>
      <c r="G132" s="312"/>
      <c r="H132" s="312" t="s">
        <v>697</v>
      </c>
      <c r="I132" s="312" t="s">
        <v>681</v>
      </c>
      <c r="J132" s="312">
        <v>20</v>
      </c>
      <c r="K132" s="334"/>
    </row>
    <row r="133" s="1" customFormat="1" ht="15" customHeight="1">
      <c r="B133" s="331"/>
      <c r="C133" s="286" t="s">
        <v>684</v>
      </c>
      <c r="D133" s="286"/>
      <c r="E133" s="286"/>
      <c r="F133" s="309" t="s">
        <v>685</v>
      </c>
      <c r="G133" s="286"/>
      <c r="H133" s="286" t="s">
        <v>719</v>
      </c>
      <c r="I133" s="286" t="s">
        <v>681</v>
      </c>
      <c r="J133" s="286">
        <v>50</v>
      </c>
      <c r="K133" s="334"/>
    </row>
    <row r="134" s="1" customFormat="1" ht="15" customHeight="1">
      <c r="B134" s="331"/>
      <c r="C134" s="286" t="s">
        <v>698</v>
      </c>
      <c r="D134" s="286"/>
      <c r="E134" s="286"/>
      <c r="F134" s="309" t="s">
        <v>685</v>
      </c>
      <c r="G134" s="286"/>
      <c r="H134" s="286" t="s">
        <v>719</v>
      </c>
      <c r="I134" s="286" t="s">
        <v>681</v>
      </c>
      <c r="J134" s="286">
        <v>50</v>
      </c>
      <c r="K134" s="334"/>
    </row>
    <row r="135" s="1" customFormat="1" ht="15" customHeight="1">
      <c r="B135" s="331"/>
      <c r="C135" s="286" t="s">
        <v>704</v>
      </c>
      <c r="D135" s="286"/>
      <c r="E135" s="286"/>
      <c r="F135" s="309" t="s">
        <v>685</v>
      </c>
      <c r="G135" s="286"/>
      <c r="H135" s="286" t="s">
        <v>719</v>
      </c>
      <c r="I135" s="286" t="s">
        <v>681</v>
      </c>
      <c r="J135" s="286">
        <v>50</v>
      </c>
      <c r="K135" s="334"/>
    </row>
    <row r="136" s="1" customFormat="1" ht="15" customHeight="1">
      <c r="B136" s="331"/>
      <c r="C136" s="286" t="s">
        <v>706</v>
      </c>
      <c r="D136" s="286"/>
      <c r="E136" s="286"/>
      <c r="F136" s="309" t="s">
        <v>685</v>
      </c>
      <c r="G136" s="286"/>
      <c r="H136" s="286" t="s">
        <v>719</v>
      </c>
      <c r="I136" s="286" t="s">
        <v>681</v>
      </c>
      <c r="J136" s="286">
        <v>50</v>
      </c>
      <c r="K136" s="334"/>
    </row>
    <row r="137" s="1" customFormat="1" ht="15" customHeight="1">
      <c r="B137" s="331"/>
      <c r="C137" s="286" t="s">
        <v>707</v>
      </c>
      <c r="D137" s="286"/>
      <c r="E137" s="286"/>
      <c r="F137" s="309" t="s">
        <v>685</v>
      </c>
      <c r="G137" s="286"/>
      <c r="H137" s="286" t="s">
        <v>732</v>
      </c>
      <c r="I137" s="286" t="s">
        <v>681</v>
      </c>
      <c r="J137" s="286">
        <v>255</v>
      </c>
      <c r="K137" s="334"/>
    </row>
    <row r="138" s="1" customFormat="1" ht="15" customHeight="1">
      <c r="B138" s="331"/>
      <c r="C138" s="286" t="s">
        <v>709</v>
      </c>
      <c r="D138" s="286"/>
      <c r="E138" s="286"/>
      <c r="F138" s="309" t="s">
        <v>679</v>
      </c>
      <c r="G138" s="286"/>
      <c r="H138" s="286" t="s">
        <v>733</v>
      </c>
      <c r="I138" s="286" t="s">
        <v>711</v>
      </c>
      <c r="J138" s="286"/>
      <c r="K138" s="334"/>
    </row>
    <row r="139" s="1" customFormat="1" ht="15" customHeight="1">
      <c r="B139" s="331"/>
      <c r="C139" s="286" t="s">
        <v>712</v>
      </c>
      <c r="D139" s="286"/>
      <c r="E139" s="286"/>
      <c r="F139" s="309" t="s">
        <v>679</v>
      </c>
      <c r="G139" s="286"/>
      <c r="H139" s="286" t="s">
        <v>734</v>
      </c>
      <c r="I139" s="286" t="s">
        <v>714</v>
      </c>
      <c r="J139" s="286"/>
      <c r="K139" s="334"/>
    </row>
    <row r="140" s="1" customFormat="1" ht="15" customHeight="1">
      <c r="B140" s="331"/>
      <c r="C140" s="286" t="s">
        <v>715</v>
      </c>
      <c r="D140" s="286"/>
      <c r="E140" s="286"/>
      <c r="F140" s="309" t="s">
        <v>679</v>
      </c>
      <c r="G140" s="286"/>
      <c r="H140" s="286" t="s">
        <v>715</v>
      </c>
      <c r="I140" s="286" t="s">
        <v>714</v>
      </c>
      <c r="J140" s="286"/>
      <c r="K140" s="334"/>
    </row>
    <row r="141" s="1" customFormat="1" ht="15" customHeight="1">
      <c r="B141" s="331"/>
      <c r="C141" s="286" t="s">
        <v>35</v>
      </c>
      <c r="D141" s="286"/>
      <c r="E141" s="286"/>
      <c r="F141" s="309" t="s">
        <v>679</v>
      </c>
      <c r="G141" s="286"/>
      <c r="H141" s="286" t="s">
        <v>735</v>
      </c>
      <c r="I141" s="286" t="s">
        <v>714</v>
      </c>
      <c r="J141" s="286"/>
      <c r="K141" s="334"/>
    </row>
    <row r="142" s="1" customFormat="1" ht="15" customHeight="1">
      <c r="B142" s="331"/>
      <c r="C142" s="286" t="s">
        <v>736</v>
      </c>
      <c r="D142" s="286"/>
      <c r="E142" s="286"/>
      <c r="F142" s="309" t="s">
        <v>679</v>
      </c>
      <c r="G142" s="286"/>
      <c r="H142" s="286" t="s">
        <v>737</v>
      </c>
      <c r="I142" s="286" t="s">
        <v>714</v>
      </c>
      <c r="J142" s="286"/>
      <c r="K142" s="334"/>
    </row>
    <row r="143" s="1" customFormat="1" ht="15" customHeight="1">
      <c r="B143" s="335"/>
      <c r="C143" s="336"/>
      <c r="D143" s="336"/>
      <c r="E143" s="336"/>
      <c r="F143" s="336"/>
      <c r="G143" s="336"/>
      <c r="H143" s="336"/>
      <c r="I143" s="336"/>
      <c r="J143" s="336"/>
      <c r="K143" s="337"/>
    </row>
    <row r="144" s="1" customFormat="1" ht="18.75" customHeight="1">
      <c r="B144" s="322"/>
      <c r="C144" s="322"/>
      <c r="D144" s="322"/>
      <c r="E144" s="322"/>
      <c r="F144" s="323"/>
      <c r="G144" s="322"/>
      <c r="H144" s="322"/>
      <c r="I144" s="322"/>
      <c r="J144" s="322"/>
      <c r="K144" s="322"/>
    </row>
    <row r="145" s="1" customFormat="1" ht="18.75" customHeight="1">
      <c r="B145" s="294"/>
      <c r="C145" s="294"/>
      <c r="D145" s="294"/>
      <c r="E145" s="294"/>
      <c r="F145" s="294"/>
      <c r="G145" s="294"/>
      <c r="H145" s="294"/>
      <c r="I145" s="294"/>
      <c r="J145" s="294"/>
      <c r="K145" s="294"/>
    </row>
    <row r="146" s="1" customFormat="1" ht="7.5" customHeight="1">
      <c r="B146" s="295"/>
      <c r="C146" s="296"/>
      <c r="D146" s="296"/>
      <c r="E146" s="296"/>
      <c r="F146" s="296"/>
      <c r="G146" s="296"/>
      <c r="H146" s="296"/>
      <c r="I146" s="296"/>
      <c r="J146" s="296"/>
      <c r="K146" s="297"/>
    </row>
    <row r="147" s="1" customFormat="1" ht="45" customHeight="1">
      <c r="B147" s="298"/>
      <c r="C147" s="299" t="s">
        <v>738</v>
      </c>
      <c r="D147" s="299"/>
      <c r="E147" s="299"/>
      <c r="F147" s="299"/>
      <c r="G147" s="299"/>
      <c r="H147" s="299"/>
      <c r="I147" s="299"/>
      <c r="J147" s="299"/>
      <c r="K147" s="300"/>
    </row>
    <row r="148" s="1" customFormat="1" ht="17.25" customHeight="1">
      <c r="B148" s="298"/>
      <c r="C148" s="301" t="s">
        <v>673</v>
      </c>
      <c r="D148" s="301"/>
      <c r="E148" s="301"/>
      <c r="F148" s="301" t="s">
        <v>674</v>
      </c>
      <c r="G148" s="302"/>
      <c r="H148" s="301" t="s">
        <v>51</v>
      </c>
      <c r="I148" s="301" t="s">
        <v>54</v>
      </c>
      <c r="J148" s="301" t="s">
        <v>675</v>
      </c>
      <c r="K148" s="300"/>
    </row>
    <row r="149" s="1" customFormat="1" ht="17.25" customHeight="1">
      <c r="B149" s="298"/>
      <c r="C149" s="303" t="s">
        <v>676</v>
      </c>
      <c r="D149" s="303"/>
      <c r="E149" s="303"/>
      <c r="F149" s="304" t="s">
        <v>677</v>
      </c>
      <c r="G149" s="305"/>
      <c r="H149" s="303"/>
      <c r="I149" s="303"/>
      <c r="J149" s="303" t="s">
        <v>678</v>
      </c>
      <c r="K149" s="300"/>
    </row>
    <row r="150" s="1" customFormat="1" ht="5.25" customHeight="1">
      <c r="B150" s="311"/>
      <c r="C150" s="306"/>
      <c r="D150" s="306"/>
      <c r="E150" s="306"/>
      <c r="F150" s="306"/>
      <c r="G150" s="307"/>
      <c r="H150" s="306"/>
      <c r="I150" s="306"/>
      <c r="J150" s="306"/>
      <c r="K150" s="334"/>
    </row>
    <row r="151" s="1" customFormat="1" ht="15" customHeight="1">
      <c r="B151" s="311"/>
      <c r="C151" s="338" t="s">
        <v>682</v>
      </c>
      <c r="D151" s="286"/>
      <c r="E151" s="286"/>
      <c r="F151" s="339" t="s">
        <v>679</v>
      </c>
      <c r="G151" s="286"/>
      <c r="H151" s="338" t="s">
        <v>719</v>
      </c>
      <c r="I151" s="338" t="s">
        <v>681</v>
      </c>
      <c r="J151" s="338">
        <v>120</v>
      </c>
      <c r="K151" s="334"/>
    </row>
    <row r="152" s="1" customFormat="1" ht="15" customHeight="1">
      <c r="B152" s="311"/>
      <c r="C152" s="338" t="s">
        <v>728</v>
      </c>
      <c r="D152" s="286"/>
      <c r="E152" s="286"/>
      <c r="F152" s="339" t="s">
        <v>679</v>
      </c>
      <c r="G152" s="286"/>
      <c r="H152" s="338" t="s">
        <v>739</v>
      </c>
      <c r="I152" s="338" t="s">
        <v>681</v>
      </c>
      <c r="J152" s="338" t="s">
        <v>730</v>
      </c>
      <c r="K152" s="334"/>
    </row>
    <row r="153" s="1" customFormat="1" ht="15" customHeight="1">
      <c r="B153" s="311"/>
      <c r="C153" s="338" t="s">
        <v>627</v>
      </c>
      <c r="D153" s="286"/>
      <c r="E153" s="286"/>
      <c r="F153" s="339" t="s">
        <v>679</v>
      </c>
      <c r="G153" s="286"/>
      <c r="H153" s="338" t="s">
        <v>740</v>
      </c>
      <c r="I153" s="338" t="s">
        <v>681</v>
      </c>
      <c r="J153" s="338" t="s">
        <v>730</v>
      </c>
      <c r="K153" s="334"/>
    </row>
    <row r="154" s="1" customFormat="1" ht="15" customHeight="1">
      <c r="B154" s="311"/>
      <c r="C154" s="338" t="s">
        <v>684</v>
      </c>
      <c r="D154" s="286"/>
      <c r="E154" s="286"/>
      <c r="F154" s="339" t="s">
        <v>685</v>
      </c>
      <c r="G154" s="286"/>
      <c r="H154" s="338" t="s">
        <v>719</v>
      </c>
      <c r="I154" s="338" t="s">
        <v>681</v>
      </c>
      <c r="J154" s="338">
        <v>50</v>
      </c>
      <c r="K154" s="334"/>
    </row>
    <row r="155" s="1" customFormat="1" ht="15" customHeight="1">
      <c r="B155" s="311"/>
      <c r="C155" s="338" t="s">
        <v>687</v>
      </c>
      <c r="D155" s="286"/>
      <c r="E155" s="286"/>
      <c r="F155" s="339" t="s">
        <v>679</v>
      </c>
      <c r="G155" s="286"/>
      <c r="H155" s="338" t="s">
        <v>719</v>
      </c>
      <c r="I155" s="338" t="s">
        <v>689</v>
      </c>
      <c r="J155" s="338"/>
      <c r="K155" s="334"/>
    </row>
    <row r="156" s="1" customFormat="1" ht="15" customHeight="1">
      <c r="B156" s="311"/>
      <c r="C156" s="338" t="s">
        <v>698</v>
      </c>
      <c r="D156" s="286"/>
      <c r="E156" s="286"/>
      <c r="F156" s="339" t="s">
        <v>685</v>
      </c>
      <c r="G156" s="286"/>
      <c r="H156" s="338" t="s">
        <v>719</v>
      </c>
      <c r="I156" s="338" t="s">
        <v>681</v>
      </c>
      <c r="J156" s="338">
        <v>50</v>
      </c>
      <c r="K156" s="334"/>
    </row>
    <row r="157" s="1" customFormat="1" ht="15" customHeight="1">
      <c r="B157" s="311"/>
      <c r="C157" s="338" t="s">
        <v>706</v>
      </c>
      <c r="D157" s="286"/>
      <c r="E157" s="286"/>
      <c r="F157" s="339" t="s">
        <v>685</v>
      </c>
      <c r="G157" s="286"/>
      <c r="H157" s="338" t="s">
        <v>719</v>
      </c>
      <c r="I157" s="338" t="s">
        <v>681</v>
      </c>
      <c r="J157" s="338">
        <v>50</v>
      </c>
      <c r="K157" s="334"/>
    </row>
    <row r="158" s="1" customFormat="1" ht="15" customHeight="1">
      <c r="B158" s="311"/>
      <c r="C158" s="338" t="s">
        <v>704</v>
      </c>
      <c r="D158" s="286"/>
      <c r="E158" s="286"/>
      <c r="F158" s="339" t="s">
        <v>685</v>
      </c>
      <c r="G158" s="286"/>
      <c r="H158" s="338" t="s">
        <v>719</v>
      </c>
      <c r="I158" s="338" t="s">
        <v>681</v>
      </c>
      <c r="J158" s="338">
        <v>50</v>
      </c>
      <c r="K158" s="334"/>
    </row>
    <row r="159" s="1" customFormat="1" ht="15" customHeight="1">
      <c r="B159" s="311"/>
      <c r="C159" s="338" t="s">
        <v>86</v>
      </c>
      <c r="D159" s="286"/>
      <c r="E159" s="286"/>
      <c r="F159" s="339" t="s">
        <v>679</v>
      </c>
      <c r="G159" s="286"/>
      <c r="H159" s="338" t="s">
        <v>741</v>
      </c>
      <c r="I159" s="338" t="s">
        <v>681</v>
      </c>
      <c r="J159" s="338" t="s">
        <v>742</v>
      </c>
      <c r="K159" s="334"/>
    </row>
    <row r="160" s="1" customFormat="1" ht="15" customHeight="1">
      <c r="B160" s="311"/>
      <c r="C160" s="338" t="s">
        <v>743</v>
      </c>
      <c r="D160" s="286"/>
      <c r="E160" s="286"/>
      <c r="F160" s="339" t="s">
        <v>679</v>
      </c>
      <c r="G160" s="286"/>
      <c r="H160" s="338" t="s">
        <v>744</v>
      </c>
      <c r="I160" s="338" t="s">
        <v>714</v>
      </c>
      <c r="J160" s="338"/>
      <c r="K160" s="334"/>
    </row>
    <row r="161" s="1" customFormat="1" ht="15" customHeight="1">
      <c r="B161" s="340"/>
      <c r="C161" s="320"/>
      <c r="D161" s="320"/>
      <c r="E161" s="320"/>
      <c r="F161" s="320"/>
      <c r="G161" s="320"/>
      <c r="H161" s="320"/>
      <c r="I161" s="320"/>
      <c r="J161" s="320"/>
      <c r="K161" s="341"/>
    </row>
    <row r="162" s="1" customFormat="1" ht="18.75" customHeight="1">
      <c r="B162" s="322"/>
      <c r="C162" s="332"/>
      <c r="D162" s="332"/>
      <c r="E162" s="332"/>
      <c r="F162" s="342"/>
      <c r="G162" s="332"/>
      <c r="H162" s="332"/>
      <c r="I162" s="332"/>
      <c r="J162" s="332"/>
      <c r="K162" s="322"/>
    </row>
    <row r="163" s="1" customFormat="1" ht="18.75" customHeight="1">
      <c r="B163" s="294"/>
      <c r="C163" s="294"/>
      <c r="D163" s="294"/>
      <c r="E163" s="294"/>
      <c r="F163" s="294"/>
      <c r="G163" s="294"/>
      <c r="H163" s="294"/>
      <c r="I163" s="294"/>
      <c r="J163" s="294"/>
      <c r="K163" s="294"/>
    </row>
    <row r="164" s="1" customFormat="1" ht="7.5" customHeight="1">
      <c r="B164" s="273"/>
      <c r="C164" s="274"/>
      <c r="D164" s="274"/>
      <c r="E164" s="274"/>
      <c r="F164" s="274"/>
      <c r="G164" s="274"/>
      <c r="H164" s="274"/>
      <c r="I164" s="274"/>
      <c r="J164" s="274"/>
      <c r="K164" s="275"/>
    </row>
    <row r="165" s="1" customFormat="1" ht="45" customHeight="1">
      <c r="B165" s="276"/>
      <c r="C165" s="277" t="s">
        <v>745</v>
      </c>
      <c r="D165" s="277"/>
      <c r="E165" s="277"/>
      <c r="F165" s="277"/>
      <c r="G165" s="277"/>
      <c r="H165" s="277"/>
      <c r="I165" s="277"/>
      <c r="J165" s="277"/>
      <c r="K165" s="278"/>
    </row>
    <row r="166" s="1" customFormat="1" ht="17.25" customHeight="1">
      <c r="B166" s="276"/>
      <c r="C166" s="301" t="s">
        <v>673</v>
      </c>
      <c r="D166" s="301"/>
      <c r="E166" s="301"/>
      <c r="F166" s="301" t="s">
        <v>674</v>
      </c>
      <c r="G166" s="343"/>
      <c r="H166" s="344" t="s">
        <v>51</v>
      </c>
      <c r="I166" s="344" t="s">
        <v>54</v>
      </c>
      <c r="J166" s="301" t="s">
        <v>675</v>
      </c>
      <c r="K166" s="278"/>
    </row>
    <row r="167" s="1" customFormat="1" ht="17.25" customHeight="1">
      <c r="B167" s="279"/>
      <c r="C167" s="303" t="s">
        <v>676</v>
      </c>
      <c r="D167" s="303"/>
      <c r="E167" s="303"/>
      <c r="F167" s="304" t="s">
        <v>677</v>
      </c>
      <c r="G167" s="345"/>
      <c r="H167" s="346"/>
      <c r="I167" s="346"/>
      <c r="J167" s="303" t="s">
        <v>678</v>
      </c>
      <c r="K167" s="281"/>
    </row>
    <row r="168" s="1" customFormat="1" ht="5.25" customHeight="1">
      <c r="B168" s="311"/>
      <c r="C168" s="306"/>
      <c r="D168" s="306"/>
      <c r="E168" s="306"/>
      <c r="F168" s="306"/>
      <c r="G168" s="307"/>
      <c r="H168" s="306"/>
      <c r="I168" s="306"/>
      <c r="J168" s="306"/>
      <c r="K168" s="334"/>
    </row>
    <row r="169" s="1" customFormat="1" ht="15" customHeight="1">
      <c r="B169" s="311"/>
      <c r="C169" s="286" t="s">
        <v>682</v>
      </c>
      <c r="D169" s="286"/>
      <c r="E169" s="286"/>
      <c r="F169" s="309" t="s">
        <v>679</v>
      </c>
      <c r="G169" s="286"/>
      <c r="H169" s="286" t="s">
        <v>719</v>
      </c>
      <c r="I169" s="286" t="s">
        <v>681</v>
      </c>
      <c r="J169" s="286">
        <v>120</v>
      </c>
      <c r="K169" s="334"/>
    </row>
    <row r="170" s="1" customFormat="1" ht="15" customHeight="1">
      <c r="B170" s="311"/>
      <c r="C170" s="286" t="s">
        <v>728</v>
      </c>
      <c r="D170" s="286"/>
      <c r="E170" s="286"/>
      <c r="F170" s="309" t="s">
        <v>679</v>
      </c>
      <c r="G170" s="286"/>
      <c r="H170" s="286" t="s">
        <v>729</v>
      </c>
      <c r="I170" s="286" t="s">
        <v>681</v>
      </c>
      <c r="J170" s="286" t="s">
        <v>730</v>
      </c>
      <c r="K170" s="334"/>
    </row>
    <row r="171" s="1" customFormat="1" ht="15" customHeight="1">
      <c r="B171" s="311"/>
      <c r="C171" s="286" t="s">
        <v>627</v>
      </c>
      <c r="D171" s="286"/>
      <c r="E171" s="286"/>
      <c r="F171" s="309" t="s">
        <v>679</v>
      </c>
      <c r="G171" s="286"/>
      <c r="H171" s="286" t="s">
        <v>746</v>
      </c>
      <c r="I171" s="286" t="s">
        <v>681</v>
      </c>
      <c r="J171" s="286" t="s">
        <v>730</v>
      </c>
      <c r="K171" s="334"/>
    </row>
    <row r="172" s="1" customFormat="1" ht="15" customHeight="1">
      <c r="B172" s="311"/>
      <c r="C172" s="286" t="s">
        <v>684</v>
      </c>
      <c r="D172" s="286"/>
      <c r="E172" s="286"/>
      <c r="F172" s="309" t="s">
        <v>685</v>
      </c>
      <c r="G172" s="286"/>
      <c r="H172" s="286" t="s">
        <v>746</v>
      </c>
      <c r="I172" s="286" t="s">
        <v>681</v>
      </c>
      <c r="J172" s="286">
        <v>50</v>
      </c>
      <c r="K172" s="334"/>
    </row>
    <row r="173" s="1" customFormat="1" ht="15" customHeight="1">
      <c r="B173" s="311"/>
      <c r="C173" s="286" t="s">
        <v>687</v>
      </c>
      <c r="D173" s="286"/>
      <c r="E173" s="286"/>
      <c r="F173" s="309" t="s">
        <v>679</v>
      </c>
      <c r="G173" s="286"/>
      <c r="H173" s="286" t="s">
        <v>746</v>
      </c>
      <c r="I173" s="286" t="s">
        <v>689</v>
      </c>
      <c r="J173" s="286"/>
      <c r="K173" s="334"/>
    </row>
    <row r="174" s="1" customFormat="1" ht="15" customHeight="1">
      <c r="B174" s="311"/>
      <c r="C174" s="286" t="s">
        <v>698</v>
      </c>
      <c r="D174" s="286"/>
      <c r="E174" s="286"/>
      <c r="F174" s="309" t="s">
        <v>685</v>
      </c>
      <c r="G174" s="286"/>
      <c r="H174" s="286" t="s">
        <v>746</v>
      </c>
      <c r="I174" s="286" t="s">
        <v>681</v>
      </c>
      <c r="J174" s="286">
        <v>50</v>
      </c>
      <c r="K174" s="334"/>
    </row>
    <row r="175" s="1" customFormat="1" ht="15" customHeight="1">
      <c r="B175" s="311"/>
      <c r="C175" s="286" t="s">
        <v>706</v>
      </c>
      <c r="D175" s="286"/>
      <c r="E175" s="286"/>
      <c r="F175" s="309" t="s">
        <v>685</v>
      </c>
      <c r="G175" s="286"/>
      <c r="H175" s="286" t="s">
        <v>746</v>
      </c>
      <c r="I175" s="286" t="s">
        <v>681</v>
      </c>
      <c r="J175" s="286">
        <v>50</v>
      </c>
      <c r="K175" s="334"/>
    </row>
    <row r="176" s="1" customFormat="1" ht="15" customHeight="1">
      <c r="B176" s="311"/>
      <c r="C176" s="286" t="s">
        <v>704</v>
      </c>
      <c r="D176" s="286"/>
      <c r="E176" s="286"/>
      <c r="F176" s="309" t="s">
        <v>685</v>
      </c>
      <c r="G176" s="286"/>
      <c r="H176" s="286" t="s">
        <v>746</v>
      </c>
      <c r="I176" s="286" t="s">
        <v>681</v>
      </c>
      <c r="J176" s="286">
        <v>50</v>
      </c>
      <c r="K176" s="334"/>
    </row>
    <row r="177" s="1" customFormat="1" ht="15" customHeight="1">
      <c r="B177" s="311"/>
      <c r="C177" s="286" t="s">
        <v>99</v>
      </c>
      <c r="D177" s="286"/>
      <c r="E177" s="286"/>
      <c r="F177" s="309" t="s">
        <v>679</v>
      </c>
      <c r="G177" s="286"/>
      <c r="H177" s="286" t="s">
        <v>747</v>
      </c>
      <c r="I177" s="286" t="s">
        <v>748</v>
      </c>
      <c r="J177" s="286"/>
      <c r="K177" s="334"/>
    </row>
    <row r="178" s="1" customFormat="1" ht="15" customHeight="1">
      <c r="B178" s="311"/>
      <c r="C178" s="286" t="s">
        <v>54</v>
      </c>
      <c r="D178" s="286"/>
      <c r="E178" s="286"/>
      <c r="F178" s="309" t="s">
        <v>679</v>
      </c>
      <c r="G178" s="286"/>
      <c r="H178" s="286" t="s">
        <v>749</v>
      </c>
      <c r="I178" s="286" t="s">
        <v>750</v>
      </c>
      <c r="J178" s="286">
        <v>1</v>
      </c>
      <c r="K178" s="334"/>
    </row>
    <row r="179" s="1" customFormat="1" ht="15" customHeight="1">
      <c r="B179" s="311"/>
      <c r="C179" s="286" t="s">
        <v>50</v>
      </c>
      <c r="D179" s="286"/>
      <c r="E179" s="286"/>
      <c r="F179" s="309" t="s">
        <v>679</v>
      </c>
      <c r="G179" s="286"/>
      <c r="H179" s="286" t="s">
        <v>751</v>
      </c>
      <c r="I179" s="286" t="s">
        <v>681</v>
      </c>
      <c r="J179" s="286">
        <v>20</v>
      </c>
      <c r="K179" s="334"/>
    </row>
    <row r="180" s="1" customFormat="1" ht="15" customHeight="1">
      <c r="B180" s="311"/>
      <c r="C180" s="286" t="s">
        <v>51</v>
      </c>
      <c r="D180" s="286"/>
      <c r="E180" s="286"/>
      <c r="F180" s="309" t="s">
        <v>679</v>
      </c>
      <c r="G180" s="286"/>
      <c r="H180" s="286" t="s">
        <v>752</v>
      </c>
      <c r="I180" s="286" t="s">
        <v>681</v>
      </c>
      <c r="J180" s="286">
        <v>255</v>
      </c>
      <c r="K180" s="334"/>
    </row>
    <row r="181" s="1" customFormat="1" ht="15" customHeight="1">
      <c r="B181" s="311"/>
      <c r="C181" s="286" t="s">
        <v>100</v>
      </c>
      <c r="D181" s="286"/>
      <c r="E181" s="286"/>
      <c r="F181" s="309" t="s">
        <v>679</v>
      </c>
      <c r="G181" s="286"/>
      <c r="H181" s="286" t="s">
        <v>643</v>
      </c>
      <c r="I181" s="286" t="s">
        <v>681</v>
      </c>
      <c r="J181" s="286">
        <v>10</v>
      </c>
      <c r="K181" s="334"/>
    </row>
    <row r="182" s="1" customFormat="1" ht="15" customHeight="1">
      <c r="B182" s="311"/>
      <c r="C182" s="286" t="s">
        <v>101</v>
      </c>
      <c r="D182" s="286"/>
      <c r="E182" s="286"/>
      <c r="F182" s="309" t="s">
        <v>679</v>
      </c>
      <c r="G182" s="286"/>
      <c r="H182" s="286" t="s">
        <v>753</v>
      </c>
      <c r="I182" s="286" t="s">
        <v>714</v>
      </c>
      <c r="J182" s="286"/>
      <c r="K182" s="334"/>
    </row>
    <row r="183" s="1" customFormat="1" ht="15" customHeight="1">
      <c r="B183" s="311"/>
      <c r="C183" s="286" t="s">
        <v>754</v>
      </c>
      <c r="D183" s="286"/>
      <c r="E183" s="286"/>
      <c r="F183" s="309" t="s">
        <v>679</v>
      </c>
      <c r="G183" s="286"/>
      <c r="H183" s="286" t="s">
        <v>755</v>
      </c>
      <c r="I183" s="286" t="s">
        <v>714</v>
      </c>
      <c r="J183" s="286"/>
      <c r="K183" s="334"/>
    </row>
    <row r="184" s="1" customFormat="1" ht="15" customHeight="1">
      <c r="B184" s="311"/>
      <c r="C184" s="286" t="s">
        <v>743</v>
      </c>
      <c r="D184" s="286"/>
      <c r="E184" s="286"/>
      <c r="F184" s="309" t="s">
        <v>679</v>
      </c>
      <c r="G184" s="286"/>
      <c r="H184" s="286" t="s">
        <v>756</v>
      </c>
      <c r="I184" s="286" t="s">
        <v>714</v>
      </c>
      <c r="J184" s="286"/>
      <c r="K184" s="334"/>
    </row>
    <row r="185" s="1" customFormat="1" ht="15" customHeight="1">
      <c r="B185" s="311"/>
      <c r="C185" s="286" t="s">
        <v>103</v>
      </c>
      <c r="D185" s="286"/>
      <c r="E185" s="286"/>
      <c r="F185" s="309" t="s">
        <v>685</v>
      </c>
      <c r="G185" s="286"/>
      <c r="H185" s="286" t="s">
        <v>757</v>
      </c>
      <c r="I185" s="286" t="s">
        <v>681</v>
      </c>
      <c r="J185" s="286">
        <v>50</v>
      </c>
      <c r="K185" s="334"/>
    </row>
    <row r="186" s="1" customFormat="1" ht="15" customHeight="1">
      <c r="B186" s="311"/>
      <c r="C186" s="286" t="s">
        <v>758</v>
      </c>
      <c r="D186" s="286"/>
      <c r="E186" s="286"/>
      <c r="F186" s="309" t="s">
        <v>685</v>
      </c>
      <c r="G186" s="286"/>
      <c r="H186" s="286" t="s">
        <v>759</v>
      </c>
      <c r="I186" s="286" t="s">
        <v>760</v>
      </c>
      <c r="J186" s="286"/>
      <c r="K186" s="334"/>
    </row>
    <row r="187" s="1" customFormat="1" ht="15" customHeight="1">
      <c r="B187" s="311"/>
      <c r="C187" s="286" t="s">
        <v>761</v>
      </c>
      <c r="D187" s="286"/>
      <c r="E187" s="286"/>
      <c r="F187" s="309" t="s">
        <v>685</v>
      </c>
      <c r="G187" s="286"/>
      <c r="H187" s="286" t="s">
        <v>762</v>
      </c>
      <c r="I187" s="286" t="s">
        <v>760</v>
      </c>
      <c r="J187" s="286"/>
      <c r="K187" s="334"/>
    </row>
    <row r="188" s="1" customFormat="1" ht="15" customHeight="1">
      <c r="B188" s="311"/>
      <c r="C188" s="286" t="s">
        <v>763</v>
      </c>
      <c r="D188" s="286"/>
      <c r="E188" s="286"/>
      <c r="F188" s="309" t="s">
        <v>685</v>
      </c>
      <c r="G188" s="286"/>
      <c r="H188" s="286" t="s">
        <v>764</v>
      </c>
      <c r="I188" s="286" t="s">
        <v>760</v>
      </c>
      <c r="J188" s="286"/>
      <c r="K188" s="334"/>
    </row>
    <row r="189" s="1" customFormat="1" ht="15" customHeight="1">
      <c r="B189" s="311"/>
      <c r="C189" s="347" t="s">
        <v>765</v>
      </c>
      <c r="D189" s="286"/>
      <c r="E189" s="286"/>
      <c r="F189" s="309" t="s">
        <v>685</v>
      </c>
      <c r="G189" s="286"/>
      <c r="H189" s="286" t="s">
        <v>766</v>
      </c>
      <c r="I189" s="286" t="s">
        <v>767</v>
      </c>
      <c r="J189" s="348" t="s">
        <v>768</v>
      </c>
      <c r="K189" s="334"/>
    </row>
    <row r="190" s="1" customFormat="1" ht="15" customHeight="1">
      <c r="B190" s="311"/>
      <c r="C190" s="347" t="s">
        <v>39</v>
      </c>
      <c r="D190" s="286"/>
      <c r="E190" s="286"/>
      <c r="F190" s="309" t="s">
        <v>679</v>
      </c>
      <c r="G190" s="286"/>
      <c r="H190" s="283" t="s">
        <v>769</v>
      </c>
      <c r="I190" s="286" t="s">
        <v>770</v>
      </c>
      <c r="J190" s="286"/>
      <c r="K190" s="334"/>
    </row>
    <row r="191" s="1" customFormat="1" ht="15" customHeight="1">
      <c r="B191" s="311"/>
      <c r="C191" s="347" t="s">
        <v>771</v>
      </c>
      <c r="D191" s="286"/>
      <c r="E191" s="286"/>
      <c r="F191" s="309" t="s">
        <v>679</v>
      </c>
      <c r="G191" s="286"/>
      <c r="H191" s="286" t="s">
        <v>772</v>
      </c>
      <c r="I191" s="286" t="s">
        <v>714</v>
      </c>
      <c r="J191" s="286"/>
      <c r="K191" s="334"/>
    </row>
    <row r="192" s="1" customFormat="1" ht="15" customHeight="1">
      <c r="B192" s="311"/>
      <c r="C192" s="347" t="s">
        <v>773</v>
      </c>
      <c r="D192" s="286"/>
      <c r="E192" s="286"/>
      <c r="F192" s="309" t="s">
        <v>679</v>
      </c>
      <c r="G192" s="286"/>
      <c r="H192" s="286" t="s">
        <v>774</v>
      </c>
      <c r="I192" s="286" t="s">
        <v>714</v>
      </c>
      <c r="J192" s="286"/>
      <c r="K192" s="334"/>
    </row>
    <row r="193" s="1" customFormat="1" ht="15" customHeight="1">
      <c r="B193" s="311"/>
      <c r="C193" s="347" t="s">
        <v>775</v>
      </c>
      <c r="D193" s="286"/>
      <c r="E193" s="286"/>
      <c r="F193" s="309" t="s">
        <v>685</v>
      </c>
      <c r="G193" s="286"/>
      <c r="H193" s="286" t="s">
        <v>776</v>
      </c>
      <c r="I193" s="286" t="s">
        <v>714</v>
      </c>
      <c r="J193" s="286"/>
      <c r="K193" s="334"/>
    </row>
    <row r="194" s="1" customFormat="1" ht="15" customHeight="1">
      <c r="B194" s="340"/>
      <c r="C194" s="349"/>
      <c r="D194" s="320"/>
      <c r="E194" s="320"/>
      <c r="F194" s="320"/>
      <c r="G194" s="320"/>
      <c r="H194" s="320"/>
      <c r="I194" s="320"/>
      <c r="J194" s="320"/>
      <c r="K194" s="341"/>
    </row>
    <row r="195" s="1" customFormat="1" ht="18.75" customHeight="1">
      <c r="B195" s="322"/>
      <c r="C195" s="332"/>
      <c r="D195" s="332"/>
      <c r="E195" s="332"/>
      <c r="F195" s="342"/>
      <c r="G195" s="332"/>
      <c r="H195" s="332"/>
      <c r="I195" s="332"/>
      <c r="J195" s="332"/>
      <c r="K195" s="322"/>
    </row>
    <row r="196" s="1" customFormat="1" ht="18.75" customHeight="1">
      <c r="B196" s="322"/>
      <c r="C196" s="332"/>
      <c r="D196" s="332"/>
      <c r="E196" s="332"/>
      <c r="F196" s="342"/>
      <c r="G196" s="332"/>
      <c r="H196" s="332"/>
      <c r="I196" s="332"/>
      <c r="J196" s="332"/>
      <c r="K196" s="322"/>
    </row>
    <row r="197" s="1" customFormat="1" ht="18.75" customHeight="1">
      <c r="B197" s="294"/>
      <c r="C197" s="294"/>
      <c r="D197" s="294"/>
      <c r="E197" s="294"/>
      <c r="F197" s="294"/>
      <c r="G197" s="294"/>
      <c r="H197" s="294"/>
      <c r="I197" s="294"/>
      <c r="J197" s="294"/>
      <c r="K197" s="294"/>
    </row>
    <row r="198" s="1" customFormat="1" ht="13.5">
      <c r="B198" s="273"/>
      <c r="C198" s="274"/>
      <c r="D198" s="274"/>
      <c r="E198" s="274"/>
      <c r="F198" s="274"/>
      <c r="G198" s="274"/>
      <c r="H198" s="274"/>
      <c r="I198" s="274"/>
      <c r="J198" s="274"/>
      <c r="K198" s="275"/>
    </row>
    <row r="199" s="1" customFormat="1" ht="21">
      <c r="B199" s="276"/>
      <c r="C199" s="277" t="s">
        <v>777</v>
      </c>
      <c r="D199" s="277"/>
      <c r="E199" s="277"/>
      <c r="F199" s="277"/>
      <c r="G199" s="277"/>
      <c r="H199" s="277"/>
      <c r="I199" s="277"/>
      <c r="J199" s="277"/>
      <c r="K199" s="278"/>
    </row>
    <row r="200" s="1" customFormat="1" ht="25.5" customHeight="1">
      <c r="B200" s="276"/>
      <c r="C200" s="350" t="s">
        <v>778</v>
      </c>
      <c r="D200" s="350"/>
      <c r="E200" s="350"/>
      <c r="F200" s="350" t="s">
        <v>779</v>
      </c>
      <c r="G200" s="351"/>
      <c r="H200" s="350" t="s">
        <v>780</v>
      </c>
      <c r="I200" s="350"/>
      <c r="J200" s="350"/>
      <c r="K200" s="278"/>
    </row>
    <row r="201" s="1" customFormat="1" ht="5.25" customHeight="1">
      <c r="B201" s="311"/>
      <c r="C201" s="306"/>
      <c r="D201" s="306"/>
      <c r="E201" s="306"/>
      <c r="F201" s="306"/>
      <c r="G201" s="332"/>
      <c r="H201" s="306"/>
      <c r="I201" s="306"/>
      <c r="J201" s="306"/>
      <c r="K201" s="334"/>
    </row>
    <row r="202" s="1" customFormat="1" ht="15" customHeight="1">
      <c r="B202" s="311"/>
      <c r="C202" s="286" t="s">
        <v>770</v>
      </c>
      <c r="D202" s="286"/>
      <c r="E202" s="286"/>
      <c r="F202" s="309" t="s">
        <v>40</v>
      </c>
      <c r="G202" s="286"/>
      <c r="H202" s="286" t="s">
        <v>781</v>
      </c>
      <c r="I202" s="286"/>
      <c r="J202" s="286"/>
      <c r="K202" s="334"/>
    </row>
    <row r="203" s="1" customFormat="1" ht="15" customHeight="1">
      <c r="B203" s="311"/>
      <c r="C203" s="286"/>
      <c r="D203" s="286"/>
      <c r="E203" s="286"/>
      <c r="F203" s="309" t="s">
        <v>41</v>
      </c>
      <c r="G203" s="286"/>
      <c r="H203" s="286" t="s">
        <v>782</v>
      </c>
      <c r="I203" s="286"/>
      <c r="J203" s="286"/>
      <c r="K203" s="334"/>
    </row>
    <row r="204" s="1" customFormat="1" ht="15" customHeight="1">
      <c r="B204" s="311"/>
      <c r="C204" s="286"/>
      <c r="D204" s="286"/>
      <c r="E204" s="286"/>
      <c r="F204" s="309" t="s">
        <v>44</v>
      </c>
      <c r="G204" s="286"/>
      <c r="H204" s="286" t="s">
        <v>783</v>
      </c>
      <c r="I204" s="286"/>
      <c r="J204" s="286"/>
      <c r="K204" s="334"/>
    </row>
    <row r="205" s="1" customFormat="1" ht="15" customHeight="1">
      <c r="B205" s="311"/>
      <c r="C205" s="286"/>
      <c r="D205" s="286"/>
      <c r="E205" s="286"/>
      <c r="F205" s="309" t="s">
        <v>42</v>
      </c>
      <c r="G205" s="286"/>
      <c r="H205" s="286" t="s">
        <v>784</v>
      </c>
      <c r="I205" s="286"/>
      <c r="J205" s="286"/>
      <c r="K205" s="334"/>
    </row>
    <row r="206" s="1" customFormat="1" ht="15" customHeight="1">
      <c r="B206" s="311"/>
      <c r="C206" s="286"/>
      <c r="D206" s="286"/>
      <c r="E206" s="286"/>
      <c r="F206" s="309" t="s">
        <v>43</v>
      </c>
      <c r="G206" s="286"/>
      <c r="H206" s="286" t="s">
        <v>785</v>
      </c>
      <c r="I206" s="286"/>
      <c r="J206" s="286"/>
      <c r="K206" s="334"/>
    </row>
    <row r="207" s="1" customFormat="1" ht="15" customHeight="1">
      <c r="B207" s="311"/>
      <c r="C207" s="286"/>
      <c r="D207" s="286"/>
      <c r="E207" s="286"/>
      <c r="F207" s="309"/>
      <c r="G207" s="286"/>
      <c r="H207" s="286"/>
      <c r="I207" s="286"/>
      <c r="J207" s="286"/>
      <c r="K207" s="334"/>
    </row>
    <row r="208" s="1" customFormat="1" ht="15" customHeight="1">
      <c r="B208" s="311"/>
      <c r="C208" s="286" t="s">
        <v>726</v>
      </c>
      <c r="D208" s="286"/>
      <c r="E208" s="286"/>
      <c r="F208" s="309" t="s">
        <v>75</v>
      </c>
      <c r="G208" s="286"/>
      <c r="H208" s="286" t="s">
        <v>786</v>
      </c>
      <c r="I208" s="286"/>
      <c r="J208" s="286"/>
      <c r="K208" s="334"/>
    </row>
    <row r="209" s="1" customFormat="1" ht="15" customHeight="1">
      <c r="B209" s="311"/>
      <c r="C209" s="286"/>
      <c r="D209" s="286"/>
      <c r="E209" s="286"/>
      <c r="F209" s="309" t="s">
        <v>621</v>
      </c>
      <c r="G209" s="286"/>
      <c r="H209" s="286" t="s">
        <v>622</v>
      </c>
      <c r="I209" s="286"/>
      <c r="J209" s="286"/>
      <c r="K209" s="334"/>
    </row>
    <row r="210" s="1" customFormat="1" ht="15" customHeight="1">
      <c r="B210" s="311"/>
      <c r="C210" s="286"/>
      <c r="D210" s="286"/>
      <c r="E210" s="286"/>
      <c r="F210" s="309" t="s">
        <v>619</v>
      </c>
      <c r="G210" s="286"/>
      <c r="H210" s="286" t="s">
        <v>787</v>
      </c>
      <c r="I210" s="286"/>
      <c r="J210" s="286"/>
      <c r="K210" s="334"/>
    </row>
    <row r="211" s="1" customFormat="1" ht="15" customHeight="1">
      <c r="B211" s="352"/>
      <c r="C211" s="286"/>
      <c r="D211" s="286"/>
      <c r="E211" s="286"/>
      <c r="F211" s="309" t="s">
        <v>623</v>
      </c>
      <c r="G211" s="347"/>
      <c r="H211" s="338" t="s">
        <v>624</v>
      </c>
      <c r="I211" s="338"/>
      <c r="J211" s="338"/>
      <c r="K211" s="353"/>
    </row>
    <row r="212" s="1" customFormat="1" ht="15" customHeight="1">
      <c r="B212" s="352"/>
      <c r="C212" s="286"/>
      <c r="D212" s="286"/>
      <c r="E212" s="286"/>
      <c r="F212" s="309" t="s">
        <v>625</v>
      </c>
      <c r="G212" s="347"/>
      <c r="H212" s="338" t="s">
        <v>788</v>
      </c>
      <c r="I212" s="338"/>
      <c r="J212" s="338"/>
      <c r="K212" s="353"/>
    </row>
    <row r="213" s="1" customFormat="1" ht="15" customHeight="1">
      <c r="B213" s="352"/>
      <c r="C213" s="286"/>
      <c r="D213" s="286"/>
      <c r="E213" s="286"/>
      <c r="F213" s="309"/>
      <c r="G213" s="347"/>
      <c r="H213" s="338"/>
      <c r="I213" s="338"/>
      <c r="J213" s="338"/>
      <c r="K213" s="353"/>
    </row>
    <row r="214" s="1" customFormat="1" ht="15" customHeight="1">
      <c r="B214" s="352"/>
      <c r="C214" s="286" t="s">
        <v>750</v>
      </c>
      <c r="D214" s="286"/>
      <c r="E214" s="286"/>
      <c r="F214" s="309">
        <v>1</v>
      </c>
      <c r="G214" s="347"/>
      <c r="H214" s="338" t="s">
        <v>789</v>
      </c>
      <c r="I214" s="338"/>
      <c r="J214" s="338"/>
      <c r="K214" s="353"/>
    </row>
    <row r="215" s="1" customFormat="1" ht="15" customHeight="1">
      <c r="B215" s="352"/>
      <c r="C215" s="286"/>
      <c r="D215" s="286"/>
      <c r="E215" s="286"/>
      <c r="F215" s="309">
        <v>2</v>
      </c>
      <c r="G215" s="347"/>
      <c r="H215" s="338" t="s">
        <v>790</v>
      </c>
      <c r="I215" s="338"/>
      <c r="J215" s="338"/>
      <c r="K215" s="353"/>
    </row>
    <row r="216" s="1" customFormat="1" ht="15" customHeight="1">
      <c r="B216" s="352"/>
      <c r="C216" s="286"/>
      <c r="D216" s="286"/>
      <c r="E216" s="286"/>
      <c r="F216" s="309">
        <v>3</v>
      </c>
      <c r="G216" s="347"/>
      <c r="H216" s="338" t="s">
        <v>791</v>
      </c>
      <c r="I216" s="338"/>
      <c r="J216" s="338"/>
      <c r="K216" s="353"/>
    </row>
    <row r="217" s="1" customFormat="1" ht="15" customHeight="1">
      <c r="B217" s="352"/>
      <c r="C217" s="286"/>
      <c r="D217" s="286"/>
      <c r="E217" s="286"/>
      <c r="F217" s="309">
        <v>4</v>
      </c>
      <c r="G217" s="347"/>
      <c r="H217" s="338" t="s">
        <v>792</v>
      </c>
      <c r="I217" s="338"/>
      <c r="J217" s="338"/>
      <c r="K217" s="353"/>
    </row>
    <row r="218" s="1" customFormat="1" ht="12.75" customHeight="1">
      <c r="B218" s="354"/>
      <c r="C218" s="355"/>
      <c r="D218" s="355"/>
      <c r="E218" s="355"/>
      <c r="F218" s="355"/>
      <c r="G218" s="355"/>
      <c r="H218" s="355"/>
      <c r="I218" s="355"/>
      <c r="J218" s="355"/>
      <c r="K218" s="356"/>
    </row>
  </sheetData>
  <sheetProtection autoFilter="0" deleteColumns="0" deleteRows="0" formatCells="0" formatColumns="0" formatRows="0" insertColumns="0" insertHyperlinks="0" insertRows="0" pivotTables="0" sort="0"/>
  <mergeCells count="77">
    <mergeCell ref="C102:J102"/>
    <mergeCell ref="C122:J122"/>
    <mergeCell ref="C147:J147"/>
    <mergeCell ref="C165:J165"/>
    <mergeCell ref="C199:J199"/>
    <mergeCell ref="H200:J200"/>
    <mergeCell ref="H202:J202"/>
    <mergeCell ref="H203:J203"/>
    <mergeCell ref="H204:J204"/>
    <mergeCell ref="H205:J205"/>
    <mergeCell ref="H206:J206"/>
    <mergeCell ref="H208:J208"/>
    <mergeCell ref="H209:J209"/>
    <mergeCell ref="H210:J210"/>
    <mergeCell ref="H211:J211"/>
    <mergeCell ref="H212:J212"/>
    <mergeCell ref="H214:J214"/>
    <mergeCell ref="H215:J215"/>
    <mergeCell ref="H216:J216"/>
    <mergeCell ref="H217:J217"/>
    <mergeCell ref="D47:J47"/>
    <mergeCell ref="E48:J48"/>
    <mergeCell ref="E49:J49"/>
    <mergeCell ref="E50:J50"/>
    <mergeCell ref="D51:J51"/>
    <mergeCell ref="C52:J52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C3:J3"/>
    <mergeCell ref="C4:J4"/>
    <mergeCell ref="C6:J6"/>
    <mergeCell ref="C7:J7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Kugler Miroslav, Ing.</dc:creator>
  <cp:lastModifiedBy>Kugler Miroslav, Ing.</cp:lastModifiedBy>
  <dcterms:created xsi:type="dcterms:W3CDTF">2023-08-30T11:00:30Z</dcterms:created>
  <dcterms:modified xsi:type="dcterms:W3CDTF">2023-08-30T11:00:34Z</dcterms:modified>
</cp:coreProperties>
</file>